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175" windowHeight="10920" activeTab="1"/>
  </bookViews>
  <sheets>
    <sheet name="титулка" sheetId="1" r:id="rId1"/>
    <sheet name="план" sheetId="2" r:id="rId2"/>
  </sheets>
  <definedNames>
    <definedName name="_xlnm.Print_Titles" localSheetId="1">'план'!$8:$8</definedName>
    <definedName name="_xlnm.Print_Area" localSheetId="1">'план'!$A$1:$AP$167</definedName>
    <definedName name="_xlnm.Print_Area" localSheetId="0">'титулка'!$A$1:$BA$39</definedName>
  </definedNames>
  <calcPr fullCalcOnLoad="1"/>
</workbook>
</file>

<file path=xl/sharedStrings.xml><?xml version="1.0" encoding="utf-8"?>
<sst xmlns="http://schemas.openxmlformats.org/spreadsheetml/2006/main" count="679" uniqueCount="338">
  <si>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</si>
  <si>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</si>
  <si>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</si>
  <si>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</si>
  <si>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</si>
  <si>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</si>
  <si>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</si>
  <si>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</si>
  <si>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</si>
  <si>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</si>
  <si>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</si>
  <si>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</si>
  <si>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</si>
  <si>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</si>
  <si>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</si>
  <si>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</si>
  <si>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</si>
  <si>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</si>
  <si>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</si>
  <si>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</si>
  <si>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</si>
  <si>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Всього</t>
  </si>
  <si>
    <t>1</t>
  </si>
  <si>
    <t>2</t>
  </si>
  <si>
    <t>Переддипломна</t>
  </si>
  <si>
    <t>№ дисципл.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</si>
  <si>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</si>
  <si>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</si>
  <si>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</si>
  <si>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</si>
  <si>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</si>
  <si>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</si>
  <si>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1 курс</t>
  </si>
  <si>
    <t>2 курс</t>
  </si>
  <si>
    <t>3 курс</t>
  </si>
  <si>
    <t>4 курс</t>
  </si>
  <si>
    <t>Іноземна мова (за профес спрямуванням)</t>
  </si>
  <si>
    <t>Історія України</t>
  </si>
  <si>
    <t>Фізичне виховання</t>
  </si>
  <si>
    <t>с*</t>
  </si>
  <si>
    <t>Етика та естетика</t>
  </si>
  <si>
    <t>3</t>
  </si>
  <si>
    <t>4</t>
  </si>
  <si>
    <t>5</t>
  </si>
  <si>
    <t>6</t>
  </si>
  <si>
    <t>7</t>
  </si>
  <si>
    <t>8</t>
  </si>
  <si>
    <t>Основи економічної теорії</t>
  </si>
  <si>
    <t>Правознавство</t>
  </si>
  <si>
    <t>Соціологія</t>
  </si>
  <si>
    <t>Теорія ймовірностей, ймовірностні процеси і математична статистика</t>
  </si>
  <si>
    <t>Фізика</t>
  </si>
  <si>
    <t>Хімія</t>
  </si>
  <si>
    <t>Виробнича практика</t>
  </si>
  <si>
    <t>Переддипломна практика</t>
  </si>
  <si>
    <t>Годин на тиждень</t>
  </si>
  <si>
    <t xml:space="preserve"> Кількість екзаменів</t>
  </si>
  <si>
    <t xml:space="preserve"> </t>
  </si>
  <si>
    <t>Кількість заліків</t>
  </si>
  <si>
    <t xml:space="preserve"> Кількість курсових проектів і робіт</t>
  </si>
  <si>
    <t>1-й курс</t>
  </si>
  <si>
    <t>2-й курс</t>
  </si>
  <si>
    <t>3-й курс</t>
  </si>
  <si>
    <t>4-й курс</t>
  </si>
  <si>
    <t>Релігієзнавство</t>
  </si>
  <si>
    <t>ДП</t>
  </si>
  <si>
    <t>ЗАГАЛЬНА КІЛЬКІСТЬ</t>
  </si>
  <si>
    <t>Технології психічної саморегуляції та взаємодії</t>
  </si>
  <si>
    <t>Міністерство освіти і науки України</t>
  </si>
  <si>
    <t>Ділова риторика</t>
  </si>
  <si>
    <t>Виробнича (технологічна)</t>
  </si>
  <si>
    <t>Тижні</t>
  </si>
  <si>
    <t>Назва
 практики</t>
  </si>
  <si>
    <t>Усього</t>
  </si>
  <si>
    <t>Виконання дипломн. проекту</t>
  </si>
  <si>
    <r>
      <t xml:space="preserve">форма навчання:    </t>
    </r>
    <r>
      <rPr>
        <b/>
        <sz val="20"/>
        <rFont val="Times New Roman"/>
        <family val="1"/>
      </rPr>
      <t xml:space="preserve"> денна</t>
    </r>
  </si>
  <si>
    <t xml:space="preserve">На основі повної загальної середньої освіти 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</si>
  <si>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</si>
  <si>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</si>
  <si>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t>Інформаційні війни</t>
  </si>
  <si>
    <t>Декан факультету ФАМІТ</t>
  </si>
  <si>
    <t>С.В. Подлєсний</t>
  </si>
  <si>
    <t>екзамени</t>
  </si>
  <si>
    <t>заліки</t>
  </si>
  <si>
    <t>курсові</t>
  </si>
  <si>
    <t xml:space="preserve">проекти </t>
  </si>
  <si>
    <t>роботи</t>
  </si>
  <si>
    <t>Кількість годин</t>
  </si>
  <si>
    <t>аудиторних</t>
  </si>
  <si>
    <t>у тому числі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</si>
  <si>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</si>
  <si>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</si>
  <si>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</si>
  <si>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</si>
  <si>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</si>
  <si>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</si>
  <si>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</si>
  <si>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</si>
  <si>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</si>
  <si>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1.2.5</t>
  </si>
  <si>
    <t>1.2.6</t>
  </si>
  <si>
    <t>1.2.7</t>
  </si>
  <si>
    <t>1.3.1</t>
  </si>
  <si>
    <t>1.3.2</t>
  </si>
  <si>
    <t>1.3.3</t>
  </si>
  <si>
    <t>1.3.4</t>
  </si>
  <si>
    <t>Основи охорони праці та безпека життєдіяльності</t>
  </si>
  <si>
    <t>2.2.1</t>
  </si>
  <si>
    <t>Вища математика</t>
  </si>
  <si>
    <t>2. ДИСЦИПЛІНИ ВІЛЬНОГО ВИБОРУ</t>
  </si>
  <si>
    <t>1. ОБОВ'ЯЗКОВІ НАВЧАЛЬНІ ДИСЦИПЛІНИ</t>
  </si>
  <si>
    <t xml:space="preserve">Екологія </t>
  </si>
  <si>
    <t>2.2.2</t>
  </si>
  <si>
    <t>1.2.8</t>
  </si>
  <si>
    <t>1.2.9</t>
  </si>
  <si>
    <t>Біомеханіка</t>
  </si>
  <si>
    <t>ЗАТВЕРДЖЕНО:</t>
  </si>
  <si>
    <t>на засіданні Вченої ради</t>
  </si>
  <si>
    <t>(Ковальов В.Д.)</t>
  </si>
  <si>
    <t>2.1.1</t>
  </si>
  <si>
    <t>Героїчні особистості в Україні</t>
  </si>
  <si>
    <t>2.1.2</t>
  </si>
  <si>
    <t>Історія науки і техніки</t>
  </si>
  <si>
    <t>2.1.3</t>
  </si>
  <si>
    <t>Господарське та трудове право</t>
  </si>
  <si>
    <t>2.1.4</t>
  </si>
  <si>
    <t>2.1.5</t>
  </si>
  <si>
    <t>2.1.6</t>
  </si>
  <si>
    <t>2.1.7</t>
  </si>
  <si>
    <t>2.1.8</t>
  </si>
  <si>
    <t>Політологія</t>
  </si>
  <si>
    <t>2.1.9</t>
  </si>
  <si>
    <t>2.1.10</t>
  </si>
  <si>
    <t>2.1.11</t>
  </si>
  <si>
    <t>2.1.12</t>
  </si>
  <si>
    <t>2.1.13</t>
  </si>
  <si>
    <t>2.1.14</t>
  </si>
  <si>
    <t>2.1.15</t>
  </si>
  <si>
    <t>2а</t>
  </si>
  <si>
    <t>2б</t>
  </si>
  <si>
    <t>4а</t>
  </si>
  <si>
    <t>4б</t>
  </si>
  <si>
    <t>6а</t>
  </si>
  <si>
    <t>6б</t>
  </si>
  <si>
    <t>8а</t>
  </si>
  <si>
    <t>8б</t>
  </si>
  <si>
    <t>Кількість годин на тиждень по курсах і семестрах</t>
  </si>
  <si>
    <t>кількість тижнів у семестрі</t>
  </si>
  <si>
    <t>Семестр</t>
  </si>
  <si>
    <t>а</t>
  </si>
  <si>
    <t>ДП на каф</t>
  </si>
  <si>
    <t>кредиті каф АПП</t>
  </si>
  <si>
    <t>1 к</t>
  </si>
  <si>
    <t>2 к</t>
  </si>
  <si>
    <t>3 к</t>
  </si>
  <si>
    <t>4 к</t>
  </si>
  <si>
    <t>екз</t>
  </si>
  <si>
    <t>зачет</t>
  </si>
  <si>
    <t>кп</t>
  </si>
  <si>
    <t>кр</t>
  </si>
  <si>
    <t>№ семестру</t>
  </si>
  <si>
    <t>Розподіл за семестрами</t>
  </si>
  <si>
    <t>Разом загальні дисципліни</t>
  </si>
  <si>
    <t>Срок навчання - 3 роки 10 місяців</t>
  </si>
  <si>
    <t>Разом п. 3.2.:</t>
  </si>
  <si>
    <t>1.2.4</t>
  </si>
  <si>
    <t>1.2.10</t>
  </si>
  <si>
    <t>1.2.11</t>
  </si>
  <si>
    <t>1.2.12</t>
  </si>
  <si>
    <t>2.1.16</t>
  </si>
  <si>
    <t>2.1.17</t>
  </si>
  <si>
    <t>2.1.18</t>
  </si>
  <si>
    <t>2.2.3</t>
  </si>
  <si>
    <t>2.2.4</t>
  </si>
  <si>
    <t>2.2.5</t>
  </si>
  <si>
    <t>2.2.6</t>
  </si>
  <si>
    <t>2.2.7</t>
  </si>
  <si>
    <t>2.2.9</t>
  </si>
  <si>
    <t>2.2.10</t>
  </si>
  <si>
    <t>Разом п.1.2</t>
  </si>
  <si>
    <t>Дисципліна 5 семестру</t>
  </si>
  <si>
    <t>2.2.11</t>
  </si>
  <si>
    <t>2.2.12</t>
  </si>
  <si>
    <t>2.2.13</t>
  </si>
  <si>
    <t xml:space="preserve">Об'єктно-орієнтоване програмування </t>
  </si>
  <si>
    <t>2.2.14</t>
  </si>
  <si>
    <t>Дисципліна 3 семестру</t>
  </si>
  <si>
    <t>Дисципліна 7 семестру</t>
  </si>
  <si>
    <t>Професійна етика</t>
  </si>
  <si>
    <t>Дисципліна 6 семестру</t>
  </si>
  <si>
    <t>Дисципліна 4 семестру</t>
  </si>
  <si>
    <t>Дисципліна 8 семестру</t>
  </si>
  <si>
    <t>2.1.19</t>
  </si>
  <si>
    <t>1.3</t>
  </si>
  <si>
    <t xml:space="preserve"> Т</t>
  </si>
  <si>
    <t>А</t>
  </si>
  <si>
    <t xml:space="preserve">       II. ЗВЕДЕНІ ДАНІ ПРО БЮДЖЕТ ЧАСУ, тижні  </t>
  </si>
  <si>
    <t xml:space="preserve">ІІІ. ПРАКТИКА </t>
  </si>
  <si>
    <t>Канікули</t>
  </si>
  <si>
    <t>Комп'ютерна практика</t>
  </si>
  <si>
    <t>Виробнича (конструкторська)</t>
  </si>
  <si>
    <t>Екзаменац. сесія та проміж. контроль</t>
  </si>
  <si>
    <t>Всього професійні дисципліни</t>
  </si>
  <si>
    <t>Разом</t>
  </si>
  <si>
    <t>лабора-торні</t>
  </si>
  <si>
    <t>1.2.13</t>
  </si>
  <si>
    <t>1.2.14</t>
  </si>
  <si>
    <t>1.1.7</t>
  </si>
  <si>
    <t>1.1.8</t>
  </si>
  <si>
    <t>1.1.9</t>
  </si>
  <si>
    <t>1.1.10</t>
  </si>
  <si>
    <t>1.1 ЦИКЛ ЗАГАЛЬНОЇ ПІДГОТОВКИ</t>
  </si>
  <si>
    <t>2.1 ЦИКЛ ЗАГАЛЬНОЇ ПІДГОТОВКИ</t>
  </si>
  <si>
    <t>1.2 ЦИКЛ ПРОФЕСІЙНОЇ ПІДГОТОВКИ</t>
  </si>
  <si>
    <t>2.2. ЦИКЛ ПРОФЕСІЙНОЇ ПІДГОТОВКИ</t>
  </si>
  <si>
    <t>Підсумок</t>
  </si>
  <si>
    <t>1.1.11</t>
  </si>
  <si>
    <t>1.1.12</t>
  </si>
  <si>
    <t>1.2.15</t>
  </si>
  <si>
    <t>1.2.16</t>
  </si>
  <si>
    <t>1.2.17</t>
  </si>
  <si>
    <t>1.3 ПРАКТИЧНА ПІДГОТОВКА</t>
  </si>
  <si>
    <t>1.4.1</t>
  </si>
  <si>
    <t>Філософія * (4б)</t>
  </si>
  <si>
    <t>Історія Української культури * (2а)</t>
  </si>
  <si>
    <t>Українська мова (за профес спрямуванням) * (2а)</t>
  </si>
  <si>
    <t>Дисципліна 3 семестру 1</t>
  </si>
  <si>
    <t>Дисципліна 3 семестру 2</t>
  </si>
  <si>
    <t>ПК</t>
  </si>
  <si>
    <t>1.4  АТЕСТАЦІЯ</t>
  </si>
  <si>
    <t>Кваліфікаційна робота бакалавра</t>
  </si>
  <si>
    <t>Атест.</t>
  </si>
  <si>
    <t xml:space="preserve">Позначення: Т – теоретичне навчання; С – екзаменаційна сесія; ПК - проміжний контроль; П – практика; К – канікули; Д– дипломне проектування; А – атестація </t>
  </si>
  <si>
    <t>IV. АТЕСТАЦІЯ</t>
  </si>
  <si>
    <t>Форма атестації (екзамен, дипломний проект (робота))</t>
  </si>
  <si>
    <t>№</t>
  </si>
  <si>
    <t>1.1</t>
  </si>
  <si>
    <t>1, 2б д*</t>
  </si>
  <si>
    <t>1.2</t>
  </si>
  <si>
    <t>3, 4б д*</t>
  </si>
  <si>
    <t>Дисципліни з інших ОП ДДМА</t>
  </si>
  <si>
    <t>Психологія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</si>
  <si>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</si>
  <si>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</si>
  <si>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</si>
  <si>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</si>
  <si>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</si>
  <si>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</si>
  <si>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</si>
  <si>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</si>
  <si>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</si>
  <si>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</si>
  <si>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</si>
  <si>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</si>
  <si>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</si>
  <si>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Вступ до освітнього  процесу</t>
  </si>
  <si>
    <t>1.1.13</t>
  </si>
  <si>
    <t>1.1.14</t>
  </si>
  <si>
    <t>Алгоритмізація та програмування</t>
  </si>
  <si>
    <t xml:space="preserve">Дискретна математика  </t>
  </si>
  <si>
    <t>1.1.15</t>
  </si>
  <si>
    <t>Зав.кафедри КІТ</t>
  </si>
  <si>
    <t>О.Ф. Тарасов</t>
  </si>
  <si>
    <r>
      <t xml:space="preserve">галузь знань: </t>
    </r>
    <r>
      <rPr>
        <b/>
        <sz val="20"/>
        <rFont val="Times New Roman"/>
        <family val="1"/>
      </rPr>
      <t>12 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</si>
  <si>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122  "Комп’ютерні науки"</t>
    </r>
  </si>
  <si>
    <t>Основи нарисної геометрії і інж. графіки</t>
  </si>
  <si>
    <t xml:space="preserve">Основи інженерних розрахунків  </t>
  </si>
  <si>
    <r>
      <t xml:space="preserve">освітньо-професійна програма: </t>
    </r>
    <r>
      <rPr>
        <b/>
        <sz val="20"/>
        <rFont val="Times New Roman"/>
        <family val="1"/>
      </rPr>
      <t xml:space="preserve">Комп'ютерні науки </t>
    </r>
  </si>
  <si>
    <t>Чисельні методи</t>
  </si>
  <si>
    <t xml:space="preserve">Технічна механіка </t>
  </si>
  <si>
    <t xml:space="preserve">Організація баз даних та знань </t>
  </si>
  <si>
    <t>Організація баз даних та знань (курс)</t>
  </si>
  <si>
    <t xml:space="preserve">Компоненти сучасних комп’ютерних систем </t>
  </si>
  <si>
    <t xml:space="preserve">Системний аналіз </t>
  </si>
  <si>
    <t xml:space="preserve">Технологія створення програмних продуктів </t>
  </si>
  <si>
    <t xml:space="preserve">Технології розподілених систем та паралельних обчислень </t>
  </si>
  <si>
    <t xml:space="preserve">Моделювання систем </t>
  </si>
  <si>
    <t>Крос-платформне програмування та захист інформації</t>
  </si>
  <si>
    <t>Принципи побудови інтерфейсу для мобільних систем</t>
  </si>
  <si>
    <t xml:space="preserve">Ймовірнісні процеси і мат. статистика в автоматизованих системах  </t>
  </si>
  <si>
    <t>Технологія створення програмних продуктів (курс)</t>
  </si>
  <si>
    <t xml:space="preserve">Автоматизоване проектування та розрахунки конструкцій </t>
  </si>
  <si>
    <t xml:space="preserve">Технології отримання та передавання медичних даних </t>
  </si>
  <si>
    <t xml:space="preserve">Методи математичної обробки медико-біологічних даних </t>
  </si>
  <si>
    <t>Цифрова обробка біомедічних сигналів</t>
  </si>
  <si>
    <t xml:space="preserve"> Геометричне моделювання та комп'ютерна графіка</t>
  </si>
  <si>
    <t>Об'єктно-орієнтовані додатки для мобільних систем</t>
  </si>
  <si>
    <t>Автоматизовані системи наукових досліджень</t>
  </si>
  <si>
    <t xml:space="preserve"> Web-орієнтовані  системи медичного призначення</t>
  </si>
  <si>
    <t>2.2.8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</si>
  <si>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</si>
  <si>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</si>
  <si>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</si>
  <si>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</si>
  <si>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</si>
  <si>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</si>
  <si>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</si>
  <si>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</si>
  <si>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</si>
  <si>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</si>
  <si>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 xml:space="preserve">Проектування і виготовлення виробів медичного призначення </t>
  </si>
  <si>
    <t xml:space="preserve">Основи інженерної творчості </t>
  </si>
  <si>
    <t xml:space="preserve">Основи наукових досліджень </t>
  </si>
  <si>
    <t>Апаратне забезпечення Інтернету речей</t>
  </si>
  <si>
    <t>Компоненти робототехнічних систем</t>
  </si>
  <si>
    <t>Технології комп'ютерного проектування</t>
  </si>
  <si>
    <t>Технології Інтернет речей</t>
  </si>
  <si>
    <t xml:space="preserve"> Розробка  web-орієнтованих прикладних систем </t>
  </si>
  <si>
    <t xml:space="preserve"> WEB - дизайн і програмування </t>
  </si>
  <si>
    <t>Електроніка та  комп’ютерна схемотехніка</t>
  </si>
  <si>
    <t>І . ГРАФІК ОСВІТНЬОГО ПРОЦЕСУ</t>
  </si>
  <si>
    <r>
      <t xml:space="preserve">Кваліфікація:                                            </t>
    </r>
    <r>
      <rPr>
        <b/>
        <sz val="20"/>
        <rFont val="Times New Roman"/>
        <family val="1"/>
      </rPr>
      <t>бакалавр з комп’ютерніх наук</t>
    </r>
  </si>
  <si>
    <t>Комп'ютерні мережі та WEB-технології</t>
  </si>
  <si>
    <t>Операційні системи та системне програмування</t>
  </si>
  <si>
    <t xml:space="preserve"> Методи дослідження операцій </t>
  </si>
  <si>
    <t>ІТ в медицині</t>
  </si>
  <si>
    <t>Теорія алгоритмів та графів</t>
  </si>
  <si>
    <t>Теорія алгоритмів та графів  (кур.)</t>
  </si>
  <si>
    <t xml:space="preserve"> Методи дослідження операцій  (курс) </t>
  </si>
  <si>
    <t xml:space="preserve">Системи штучного інтелекту та інтелектуальний аналіз даних </t>
  </si>
  <si>
    <t>Всього практична підготовка та атестація</t>
  </si>
  <si>
    <t>Проектування і управління  проектами інформаційних систем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</si>
  <si>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</si>
  <si>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</si>
  <si>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</si>
  <si>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5ф*6ф* 7ф*</t>
  </si>
  <si>
    <t>Гарант освітньої програми</t>
  </si>
  <si>
    <t>2.1</t>
  </si>
  <si>
    <t>2.2</t>
  </si>
  <si>
    <t>2.3</t>
  </si>
  <si>
    <t>2.4</t>
  </si>
  <si>
    <t>Підприємницька діяльність та економіка підприємства</t>
  </si>
  <si>
    <t>Комп’ютерна практика</t>
  </si>
  <si>
    <t>Всього обов'язкові дисципліни</t>
  </si>
  <si>
    <t>Всього вибіркові дисципліни</t>
  </si>
  <si>
    <r>
      <t xml:space="preserve">II. План освітнього процесу  на 2021-2022 н.р.      </t>
    </r>
    <r>
      <rPr>
        <sz val="14"/>
        <rFont val="Times New Roman"/>
        <family val="1"/>
      </rPr>
      <t xml:space="preserve">КІТ (ден. повн.) </t>
    </r>
  </si>
  <si>
    <t>протокол № 10</t>
  </si>
  <si>
    <t>"29" квітня   2021 р.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</si>
</sst>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_-;_-@_-"/>
    <numFmt numFmtId="189" formatCode="#,##0;\-* #,##0_-;\ _-;_-@_-"/>
    <numFmt numFmtId="190" formatCode="0.0"/>
    <numFmt numFmtId="191" formatCode="#,##0.0_-;\-* #,##0.0_-;\ _-;_-@_-"/>
    <numFmt numFmtId="192" formatCode="#,##0_-;\-* #,##0_-;\ &quot;&quot;_-;_-@_-"/>
    <numFmt numFmtId="193" formatCode="#,##0.0_ ;\-#,##0.0\ "/>
    <numFmt numFmtId="194" formatCode="#,##0.00_ ;\-#,##0.00\ 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;\-* #,##0_-;\ &quot;&quot;_-;_-@_-"/>
    <numFmt numFmtId="200" formatCode="#,##0_ ;\-#,##0\ "/>
    <numFmt numFmtId="201" formatCode="#,##0.0;\-* #,##0.0_-;\ &quot;&quot;_-;_-@_-"/>
    <numFmt numFmtId="202" formatCode="[$-FC19]d\ mmmm\ yyyy\ &quot;г.&quot;"/>
    <numFmt numFmtId="203" formatCode="#,##0.00\ &quot;₽&quot;"/>
    <numFmt numFmtId="204" formatCode="#,##0.0_-;\-* #,##0.0_-;\ &quot;&quot;_-;_-@_-"/>
  </numFmts>
  <fonts count="88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2"/>
      <name val="Arial Cyr"/>
      <family val="2"/>
    </font>
    <font>
      <b/>
      <sz val="18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20"/>
      <name val="Arial Cyr"/>
      <family val="2"/>
    </font>
    <font>
      <b/>
      <sz val="10"/>
      <name val="Arial Cyr"/>
      <family val="2"/>
    </font>
    <font>
      <u val="single"/>
      <sz val="20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12"/>
      <name val="Times New Roman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51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C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3" fontId="6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0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8" fontId="1" fillId="0" borderId="0" xfId="0" applyNumberFormat="1" applyFont="1" applyFill="1" applyBorder="1" applyAlignment="1" applyProtection="1">
      <alignment vertical="center"/>
      <protection/>
    </xf>
    <xf numFmtId="188" fontId="6" fillId="0" borderId="0" xfId="0" applyNumberFormat="1" applyFont="1" applyFill="1" applyBorder="1" applyAlignment="1" applyProtection="1">
      <alignment vertical="center"/>
      <protection/>
    </xf>
    <xf numFmtId="188" fontId="3" fillId="0" borderId="0" xfId="0" applyNumberFormat="1" applyFont="1" applyFill="1" applyBorder="1" applyAlignment="1" applyProtection="1">
      <alignment vertical="center"/>
      <protection/>
    </xf>
    <xf numFmtId="188" fontId="3" fillId="0" borderId="0" xfId="0" applyNumberFormat="1" applyFont="1" applyFill="1" applyBorder="1" applyAlignment="1" applyProtection="1">
      <alignment vertical="center"/>
      <protection/>
    </xf>
    <xf numFmtId="188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189" fontId="3" fillId="0" borderId="10" xfId="0" applyNumberFormat="1" applyFont="1" applyFill="1" applyBorder="1" applyAlignment="1" applyProtection="1">
      <alignment horizontal="center" vertical="center"/>
      <protection/>
    </xf>
    <xf numFmtId="188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79" fillId="0" borderId="11" xfId="0" applyFont="1" applyFill="1" applyBorder="1" applyAlignment="1">
      <alignment horizontal="center" vertical="center" wrapText="1"/>
    </xf>
    <xf numFmtId="49" fontId="79" fillId="0" borderId="10" xfId="0" applyNumberFormat="1" applyFont="1" applyFill="1" applyBorder="1" applyAlignment="1">
      <alignment horizontal="left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8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8" fillId="0" borderId="0" xfId="53" applyFont="1">
      <alignment/>
      <protection/>
    </xf>
    <xf numFmtId="0" fontId="4" fillId="0" borderId="0" xfId="53" applyFont="1">
      <alignment/>
      <protection/>
    </xf>
    <xf numFmtId="0" fontId="10" fillId="0" borderId="0" xfId="53" applyFont="1">
      <alignment/>
      <protection/>
    </xf>
    <xf numFmtId="0" fontId="9" fillId="0" borderId="0" xfId="53" applyFont="1">
      <alignment/>
      <protection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/>
    </xf>
    <xf numFmtId="189" fontId="3" fillId="0" borderId="14" xfId="0" applyNumberFormat="1" applyFont="1" applyFill="1" applyBorder="1" applyAlignment="1" applyProtection="1">
      <alignment horizontal="center" vertical="center"/>
      <protection/>
    </xf>
    <xf numFmtId="0" fontId="79" fillId="0" borderId="14" xfId="0" applyNumberFormat="1" applyFont="1" applyFill="1" applyBorder="1" applyAlignment="1">
      <alignment horizontal="center" vertical="center"/>
    </xf>
    <xf numFmtId="0" fontId="79" fillId="0" borderId="11" xfId="0" applyNumberFormat="1" applyFont="1" applyFill="1" applyBorder="1" applyAlignment="1">
      <alignment horizontal="center" vertical="center"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 applyProtection="1">
      <alignment horizontal="left" vertical="center"/>
      <protection/>
    </xf>
    <xf numFmtId="188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9" fillId="0" borderId="16" xfId="0" applyFont="1" applyFill="1" applyBorder="1" applyAlignment="1">
      <alignment horizontal="center" vertical="center" wrapText="1"/>
    </xf>
    <xf numFmtId="49" fontId="79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88" fontId="3" fillId="0" borderId="10" xfId="0" applyNumberFormat="1" applyFont="1" applyFill="1" applyBorder="1" applyAlignment="1" applyProtection="1">
      <alignment vertical="center"/>
      <protection/>
    </xf>
    <xf numFmtId="0" fontId="79" fillId="0" borderId="12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189" fontId="3" fillId="0" borderId="18" xfId="0" applyNumberFormat="1" applyFont="1" applyFill="1" applyBorder="1" applyAlignment="1" applyProtection="1">
      <alignment horizontal="center" vertical="center"/>
      <protection/>
    </xf>
    <xf numFmtId="189" fontId="3" fillId="0" borderId="19" xfId="0" applyNumberFormat="1" applyFont="1" applyFill="1" applyBorder="1" applyAlignment="1" applyProtection="1">
      <alignment horizontal="center" vertical="center"/>
      <protection/>
    </xf>
    <xf numFmtId="0" fontId="79" fillId="0" borderId="13" xfId="0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19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79" fillId="0" borderId="11" xfId="0" applyNumberFormat="1" applyFont="1" applyFill="1" applyBorder="1" applyAlignment="1">
      <alignment horizontal="center" vertical="center" wrapText="1"/>
    </xf>
    <xf numFmtId="49" fontId="79" fillId="0" borderId="24" xfId="0" applyNumberFormat="1" applyFont="1" applyFill="1" applyBorder="1" applyAlignment="1">
      <alignment horizontal="center" vertical="center"/>
    </xf>
    <xf numFmtId="49" fontId="79" fillId="0" borderId="25" xfId="0" applyNumberFormat="1" applyFont="1" applyFill="1" applyBorder="1" applyAlignment="1">
      <alignment horizontal="left" vertical="center" wrapText="1"/>
    </xf>
    <xf numFmtId="49" fontId="79" fillId="0" borderId="25" xfId="0" applyNumberFormat="1" applyFont="1" applyFill="1" applyBorder="1" applyAlignment="1">
      <alignment horizontal="center" vertical="center"/>
    </xf>
    <xf numFmtId="0" fontId="79" fillId="0" borderId="25" xfId="0" applyFont="1" applyFill="1" applyBorder="1" applyAlignment="1">
      <alignment horizontal="center" vertical="center" wrapText="1"/>
    </xf>
    <xf numFmtId="1" fontId="79" fillId="0" borderId="25" xfId="0" applyNumberFormat="1" applyFont="1" applyFill="1" applyBorder="1" applyAlignment="1">
      <alignment horizontal="center" vertical="center" wrapText="1"/>
    </xf>
    <xf numFmtId="0" fontId="79" fillId="0" borderId="26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 wrapText="1"/>
    </xf>
    <xf numFmtId="0" fontId="79" fillId="0" borderId="19" xfId="0" applyFont="1" applyFill="1" applyBorder="1" applyAlignment="1">
      <alignment horizontal="center" vertical="center" wrapText="1"/>
    </xf>
    <xf numFmtId="49" fontId="79" fillId="0" borderId="13" xfId="0" applyNumberFormat="1" applyFont="1" applyFill="1" applyBorder="1" applyAlignment="1">
      <alignment horizontal="center" vertical="center"/>
    </xf>
    <xf numFmtId="1" fontId="79" fillId="0" borderId="10" xfId="0" applyNumberFormat="1" applyFont="1" applyFill="1" applyBorder="1" applyAlignment="1">
      <alignment horizontal="center" vertical="center" wrapText="1"/>
    </xf>
    <xf numFmtId="49" fontId="79" fillId="0" borderId="10" xfId="0" applyNumberFormat="1" applyFont="1" applyFill="1" applyBorder="1" applyAlignment="1">
      <alignment horizontal="center" vertical="center"/>
    </xf>
    <xf numFmtId="0" fontId="79" fillId="0" borderId="10" xfId="0" applyNumberFormat="1" applyFont="1" applyFill="1" applyBorder="1" applyAlignment="1">
      <alignment horizontal="center" vertical="center"/>
    </xf>
    <xf numFmtId="0" fontId="79" fillId="0" borderId="23" xfId="0" applyFont="1" applyFill="1" applyBorder="1" applyAlignment="1">
      <alignment horizontal="center" vertical="center" wrapText="1"/>
    </xf>
    <xf numFmtId="0" fontId="79" fillId="0" borderId="10" xfId="0" applyNumberFormat="1" applyFont="1" applyFill="1" applyBorder="1" applyAlignment="1">
      <alignment horizontal="center" vertical="center" wrapText="1"/>
    </xf>
    <xf numFmtId="1" fontId="79" fillId="0" borderId="10" xfId="0" applyNumberFormat="1" applyFont="1" applyFill="1" applyBorder="1" applyAlignment="1">
      <alignment horizontal="center" vertical="center"/>
    </xf>
    <xf numFmtId="49" fontId="79" fillId="0" borderId="27" xfId="0" applyNumberFormat="1" applyFont="1" applyFill="1" applyBorder="1" applyAlignment="1">
      <alignment horizontal="center" vertical="center"/>
    </xf>
    <xf numFmtId="1" fontId="79" fillId="0" borderId="14" xfId="0" applyNumberFormat="1" applyFont="1" applyFill="1" applyBorder="1" applyAlignment="1">
      <alignment horizontal="center" vertical="center"/>
    </xf>
    <xf numFmtId="0" fontId="79" fillId="0" borderId="14" xfId="0" applyNumberFormat="1" applyFont="1" applyFill="1" applyBorder="1" applyAlignment="1">
      <alignment horizontal="center" vertical="center" wrapText="1"/>
    </xf>
    <xf numFmtId="0" fontId="79" fillId="0" borderId="27" xfId="0" applyFont="1" applyFill="1" applyBorder="1" applyAlignment="1">
      <alignment horizontal="center" vertical="center" wrapText="1"/>
    </xf>
    <xf numFmtId="49" fontId="79" fillId="0" borderId="28" xfId="0" applyNumberFormat="1" applyFont="1" applyFill="1" applyBorder="1" applyAlignment="1">
      <alignment horizontal="center" vertical="center"/>
    </xf>
    <xf numFmtId="49" fontId="79" fillId="0" borderId="29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79" fillId="0" borderId="10" xfId="0" applyNumberFormat="1" applyFont="1" applyFill="1" applyBorder="1" applyAlignment="1" applyProtection="1">
      <alignment horizontal="center" vertical="center" wrapText="1"/>
      <protection/>
    </xf>
    <xf numFmtId="0" fontId="79" fillId="0" borderId="15" xfId="0" applyNumberFormat="1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 vertical="center" wrapText="1"/>
    </xf>
    <xf numFmtId="0" fontId="79" fillId="0" borderId="32" xfId="0" applyFont="1" applyFill="1" applyBorder="1" applyAlignment="1">
      <alignment horizontal="center" vertical="center" wrapText="1"/>
    </xf>
    <xf numFmtId="1" fontId="79" fillId="0" borderId="13" xfId="0" applyNumberFormat="1" applyFont="1" applyFill="1" applyBorder="1" applyAlignment="1">
      <alignment horizontal="center" vertical="center" wrapText="1"/>
    </xf>
    <xf numFmtId="0" fontId="79" fillId="0" borderId="33" xfId="0" applyFont="1" applyFill="1" applyBorder="1" applyAlignment="1">
      <alignment horizontal="center" vertical="center" wrapText="1"/>
    </xf>
    <xf numFmtId="49" fontId="79" fillId="0" borderId="34" xfId="0" applyNumberFormat="1" applyFont="1" applyFill="1" applyBorder="1" applyAlignment="1">
      <alignment horizontal="left" vertical="center" wrapText="1"/>
    </xf>
    <xf numFmtId="49" fontId="79" fillId="0" borderId="34" xfId="0" applyNumberFormat="1" applyFont="1" applyFill="1" applyBorder="1" applyAlignment="1">
      <alignment horizontal="center" vertical="center"/>
    </xf>
    <xf numFmtId="0" fontId="79" fillId="0" borderId="34" xfId="0" applyFont="1" applyFill="1" applyBorder="1" applyAlignment="1">
      <alignment horizontal="center" vertical="center" wrapText="1"/>
    </xf>
    <xf numFmtId="1" fontId="79" fillId="0" borderId="34" xfId="0" applyNumberFormat="1" applyFont="1" applyFill="1" applyBorder="1" applyAlignment="1">
      <alignment horizontal="center" vertical="center" wrapText="1"/>
    </xf>
    <xf numFmtId="0" fontId="79" fillId="0" borderId="35" xfId="0" applyFont="1" applyFill="1" applyBorder="1" applyAlignment="1">
      <alignment horizontal="center" vertical="center" wrapText="1"/>
    </xf>
    <xf numFmtId="0" fontId="79" fillId="0" borderId="36" xfId="0" applyFont="1" applyFill="1" applyBorder="1" applyAlignment="1">
      <alignment horizontal="center" vertical="center" wrapText="1"/>
    </xf>
    <xf numFmtId="0" fontId="79" fillId="0" borderId="16" xfId="0" applyNumberFormat="1" applyFont="1" applyFill="1" applyBorder="1" applyAlignment="1" applyProtection="1">
      <alignment horizontal="center" vertical="center"/>
      <protection/>
    </xf>
    <xf numFmtId="0" fontId="79" fillId="0" borderId="37" xfId="0" applyNumberFormat="1" applyFont="1" applyFill="1" applyBorder="1" applyAlignment="1" applyProtection="1">
      <alignment horizontal="center" vertical="center"/>
      <protection/>
    </xf>
    <xf numFmtId="0" fontId="79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79" fillId="0" borderId="16" xfId="0" applyNumberFormat="1" applyFont="1" applyFill="1" applyBorder="1" applyAlignment="1">
      <alignment horizontal="center" vertical="center" wrapText="1"/>
    </xf>
    <xf numFmtId="49" fontId="79" fillId="0" borderId="16" xfId="0" applyNumberFormat="1" applyFont="1" applyFill="1" applyBorder="1" applyAlignment="1">
      <alignment horizontal="center" vertical="center" wrapText="1"/>
    </xf>
    <xf numFmtId="49" fontId="79" fillId="0" borderId="38" xfId="0" applyNumberFormat="1" applyFont="1" applyFill="1" applyBorder="1" applyAlignment="1">
      <alignment horizontal="center" vertical="center" wrapText="1"/>
    </xf>
    <xf numFmtId="49" fontId="79" fillId="0" borderId="15" xfId="0" applyNumberFormat="1" applyFont="1" applyFill="1" applyBorder="1" applyAlignment="1">
      <alignment horizontal="center" vertical="center"/>
    </xf>
    <xf numFmtId="0" fontId="79" fillId="0" borderId="25" xfId="0" applyNumberFormat="1" applyFont="1" applyFill="1" applyBorder="1" applyAlignment="1">
      <alignment horizontal="center" vertical="center"/>
    </xf>
    <xf numFmtId="1" fontId="79" fillId="0" borderId="39" xfId="0" applyNumberFormat="1" applyFont="1" applyFill="1" applyBorder="1" applyAlignment="1">
      <alignment horizontal="center" vertical="center"/>
    </xf>
    <xf numFmtId="0" fontId="79" fillId="0" borderId="40" xfId="0" applyFont="1" applyFill="1" applyBorder="1" applyAlignment="1">
      <alignment horizontal="center" vertical="center" wrapText="1"/>
    </xf>
    <xf numFmtId="0" fontId="79" fillId="0" borderId="41" xfId="0" applyFont="1" applyFill="1" applyBorder="1" applyAlignment="1">
      <alignment horizontal="center" vertical="center" wrapText="1"/>
    </xf>
    <xf numFmtId="0" fontId="79" fillId="0" borderId="25" xfId="0" applyNumberFormat="1" applyFont="1" applyFill="1" applyBorder="1" applyAlignment="1">
      <alignment horizontal="center" vertical="center" wrapText="1"/>
    </xf>
    <xf numFmtId="0" fontId="79" fillId="0" borderId="25" xfId="0" applyNumberFormat="1" applyFont="1" applyFill="1" applyBorder="1" applyAlignment="1" applyProtection="1">
      <alignment horizontal="center" vertical="center"/>
      <protection/>
    </xf>
    <xf numFmtId="0" fontId="79" fillId="0" borderId="23" xfId="0" applyNumberFormat="1" applyFont="1" applyFill="1" applyBorder="1" applyAlignment="1">
      <alignment horizontal="center" vertical="center" wrapText="1"/>
    </xf>
    <xf numFmtId="0" fontId="79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 applyProtection="1">
      <alignment vertical="center"/>
      <protection/>
    </xf>
    <xf numFmtId="0" fontId="3" fillId="0" borderId="4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79" fillId="0" borderId="37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79" fillId="0" borderId="41" xfId="0" applyNumberFormat="1" applyFont="1" applyFill="1" applyBorder="1" applyAlignment="1">
      <alignment horizontal="center" vertical="center" wrapText="1"/>
    </xf>
    <xf numFmtId="0" fontId="79" fillId="0" borderId="40" xfId="0" applyNumberFormat="1" applyFont="1" applyFill="1" applyBorder="1" applyAlignment="1">
      <alignment horizontal="center" vertical="center" wrapText="1"/>
    </xf>
    <xf numFmtId="193" fontId="3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10" xfId="0" applyNumberFormat="1" applyFont="1" applyFill="1" applyBorder="1" applyAlignment="1" applyProtection="1">
      <alignment vertical="center"/>
      <protection/>
    </xf>
    <xf numFmtId="188" fontId="6" fillId="0" borderId="10" xfId="0" applyNumberFormat="1" applyFont="1" applyFill="1" applyBorder="1" applyAlignment="1" applyProtection="1">
      <alignment vertical="center"/>
      <protection/>
    </xf>
    <xf numFmtId="193" fontId="3" fillId="0" borderId="10" xfId="0" applyNumberFormat="1" applyFont="1" applyFill="1" applyBorder="1" applyAlignment="1" applyProtection="1">
      <alignment vertical="center"/>
      <protection/>
    </xf>
    <xf numFmtId="190" fontId="25" fillId="0" borderId="0" xfId="0" applyNumberFormat="1" applyFont="1" applyFill="1" applyBorder="1" applyAlignment="1">
      <alignment horizontal="center" vertical="center" wrapText="1"/>
    </xf>
    <xf numFmtId="188" fontId="3" fillId="0" borderId="43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188" fontId="12" fillId="0" borderId="0" xfId="0" applyNumberFormat="1" applyFont="1" applyFill="1" applyBorder="1" applyAlignment="1" applyProtection="1">
      <alignment vertical="center"/>
      <protection/>
    </xf>
    <xf numFmtId="188" fontId="2" fillId="0" borderId="43" xfId="0" applyNumberFormat="1" applyFont="1" applyFill="1" applyBorder="1" applyAlignment="1" applyProtection="1">
      <alignment vertical="center"/>
      <protection/>
    </xf>
    <xf numFmtId="189" fontId="3" fillId="0" borderId="0" xfId="0" applyNumberFormat="1" applyFont="1" applyFill="1" applyBorder="1" applyAlignment="1" applyProtection="1">
      <alignment horizontal="center" vertical="center"/>
      <protection/>
    </xf>
    <xf numFmtId="189" fontId="3" fillId="0" borderId="10" xfId="0" applyNumberFormat="1" applyFont="1" applyFill="1" applyBorder="1" applyAlignment="1" applyProtection="1">
      <alignment horizontal="center" vertical="center"/>
      <protection/>
    </xf>
    <xf numFmtId="188" fontId="81" fillId="0" borderId="0" xfId="0" applyNumberFormat="1" applyFont="1" applyFill="1" applyBorder="1" applyAlignment="1" applyProtection="1">
      <alignment vertical="center"/>
      <protection/>
    </xf>
    <xf numFmtId="0" fontId="3" fillId="0" borderId="43" xfId="0" applyFont="1" applyFill="1" applyBorder="1" applyAlignment="1">
      <alignment horizontal="center" vertical="center" wrapText="1"/>
    </xf>
    <xf numFmtId="188" fontId="27" fillId="0" borderId="43" xfId="0" applyNumberFormat="1" applyFont="1" applyFill="1" applyBorder="1" applyAlignment="1" applyProtection="1">
      <alignment vertical="center"/>
      <protection/>
    </xf>
    <xf numFmtId="188" fontId="27" fillId="0" borderId="10" xfId="0" applyNumberFormat="1" applyFont="1" applyFill="1" applyBorder="1" applyAlignment="1" applyProtection="1">
      <alignment vertical="center"/>
      <protection/>
    </xf>
    <xf numFmtId="188" fontId="27" fillId="0" borderId="0" xfId="0" applyNumberFormat="1" applyFont="1" applyFill="1" applyBorder="1" applyAlignment="1" applyProtection="1">
      <alignment vertical="center"/>
      <protection/>
    </xf>
    <xf numFmtId="188" fontId="3" fillId="0" borderId="43" xfId="0" applyNumberFormat="1" applyFont="1" applyFill="1" applyBorder="1" applyAlignment="1" applyProtection="1">
      <alignment vertical="center"/>
      <protection/>
    </xf>
    <xf numFmtId="190" fontId="3" fillId="0" borderId="44" xfId="0" applyNumberFormat="1" applyFont="1" applyFill="1" applyBorder="1" applyAlignment="1" applyProtection="1">
      <alignment horizontal="center" vertical="center"/>
      <protection/>
    </xf>
    <xf numFmtId="190" fontId="3" fillId="0" borderId="45" xfId="0" applyNumberFormat="1" applyFont="1" applyFill="1" applyBorder="1" applyAlignment="1" applyProtection="1">
      <alignment horizontal="center" vertical="center"/>
      <protection/>
    </xf>
    <xf numFmtId="188" fontId="82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190" fontId="3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3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189" fontId="3" fillId="0" borderId="18" xfId="0" applyNumberFormat="1" applyFont="1" applyFill="1" applyBorder="1" applyAlignment="1" applyProtection="1">
      <alignment horizontal="center" vertical="center" wrapText="1"/>
      <protection/>
    </xf>
    <xf numFmtId="189" fontId="3" fillId="0" borderId="14" xfId="0" applyNumberFormat="1" applyFont="1" applyFill="1" applyBorder="1" applyAlignment="1" applyProtection="1">
      <alignment horizontal="center" vertical="center" wrapText="1"/>
      <protection/>
    </xf>
    <xf numFmtId="189" fontId="3" fillId="0" borderId="19" xfId="0" applyNumberFormat="1" applyFont="1" applyFill="1" applyBorder="1" applyAlignment="1" applyProtection="1">
      <alignment horizontal="center" vertical="center" wrapText="1"/>
      <protection/>
    </xf>
    <xf numFmtId="189" fontId="3" fillId="0" borderId="52" xfId="0" applyNumberFormat="1" applyFont="1" applyFill="1" applyBorder="1" applyAlignment="1" applyProtection="1">
      <alignment horizontal="center" vertical="center" wrapText="1"/>
      <protection/>
    </xf>
    <xf numFmtId="189" fontId="3" fillId="0" borderId="53" xfId="0" applyNumberFormat="1" applyFont="1" applyFill="1" applyBorder="1" applyAlignment="1" applyProtection="1">
      <alignment horizontal="center" vertical="center" wrapText="1"/>
      <protection/>
    </xf>
    <xf numFmtId="189" fontId="3" fillId="0" borderId="54" xfId="0" applyNumberFormat="1" applyFont="1" applyFill="1" applyBorder="1" applyAlignment="1" applyProtection="1">
      <alignment horizontal="center" vertical="center" wrapText="1"/>
      <protection/>
    </xf>
    <xf numFmtId="188" fontId="83" fillId="0" borderId="0" xfId="0" applyNumberFormat="1" applyFont="1" applyFill="1" applyBorder="1" applyAlignment="1" applyProtection="1">
      <alignment vertical="center"/>
      <protection/>
    </xf>
    <xf numFmtId="188" fontId="27" fillId="0" borderId="0" xfId="0" applyNumberFormat="1" applyFont="1" applyFill="1" applyBorder="1" applyAlignment="1" applyProtection="1">
      <alignment horizontal="center" vertical="center"/>
      <protection/>
    </xf>
    <xf numFmtId="190" fontId="4" fillId="0" borderId="48" xfId="0" applyNumberFormat="1" applyFont="1" applyFill="1" applyBorder="1" applyAlignment="1" applyProtection="1">
      <alignment horizontal="center" vertical="center"/>
      <protection/>
    </xf>
    <xf numFmtId="190" fontId="3" fillId="0" borderId="55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88" fontId="79" fillId="0" borderId="56" xfId="0" applyNumberFormat="1" applyFont="1" applyFill="1" applyBorder="1" applyAlignment="1" applyProtection="1">
      <alignment vertical="center" wrapText="1"/>
      <protection/>
    </xf>
    <xf numFmtId="189" fontId="79" fillId="0" borderId="57" xfId="0" applyNumberFormat="1" applyFont="1" applyFill="1" applyBorder="1" applyAlignment="1" applyProtection="1">
      <alignment horizontal="center" vertical="center"/>
      <protection/>
    </xf>
    <xf numFmtId="49" fontId="79" fillId="0" borderId="43" xfId="0" applyNumberFormat="1" applyFont="1" applyFill="1" applyBorder="1" applyAlignment="1">
      <alignment horizontal="center" vertical="center"/>
    </xf>
    <xf numFmtId="1" fontId="79" fillId="0" borderId="12" xfId="0" applyNumberFormat="1" applyFont="1" applyFill="1" applyBorder="1" applyAlignment="1">
      <alignment horizontal="center" vertical="center" wrapText="1"/>
    </xf>
    <xf numFmtId="190" fontId="79" fillId="0" borderId="55" xfId="0" applyNumberFormat="1" applyFont="1" applyFill="1" applyBorder="1" applyAlignment="1">
      <alignment horizontal="center" vertical="center" wrapText="1"/>
    </xf>
    <xf numFmtId="49" fontId="79" fillId="0" borderId="58" xfId="0" applyNumberFormat="1" applyFont="1" applyFill="1" applyBorder="1" applyAlignment="1">
      <alignment horizontal="left" vertical="center" wrapText="1"/>
    </xf>
    <xf numFmtId="0" fontId="79" fillId="0" borderId="59" xfId="0" applyFont="1" applyFill="1" applyBorder="1" applyAlignment="1">
      <alignment horizontal="center" vertical="center" wrapText="1"/>
    </xf>
    <xf numFmtId="0" fontId="79" fillId="0" borderId="60" xfId="0" applyFont="1" applyFill="1" applyBorder="1" applyAlignment="1">
      <alignment horizontal="center" vertical="center" wrapText="1"/>
    </xf>
    <xf numFmtId="1" fontId="79" fillId="0" borderId="59" xfId="0" applyNumberFormat="1" applyFont="1" applyFill="1" applyBorder="1" applyAlignment="1">
      <alignment horizontal="center" vertical="center"/>
    </xf>
    <xf numFmtId="0" fontId="79" fillId="0" borderId="57" xfId="0" applyNumberFormat="1" applyFont="1" applyFill="1" applyBorder="1" applyAlignment="1">
      <alignment horizontal="center" vertical="center"/>
    </xf>
    <xf numFmtId="49" fontId="79" fillId="0" borderId="56" xfId="54" applyNumberFormat="1" applyFont="1" applyFill="1" applyBorder="1" applyAlignment="1">
      <alignment vertical="center" wrapText="1"/>
      <protection/>
    </xf>
    <xf numFmtId="49" fontId="79" fillId="0" borderId="44" xfId="0" applyNumberFormat="1" applyFont="1" applyFill="1" applyBorder="1" applyAlignment="1">
      <alignment horizontal="center" vertical="center" wrapText="1"/>
    </xf>
    <xf numFmtId="49" fontId="79" fillId="0" borderId="59" xfId="0" applyNumberFormat="1" applyFont="1" applyFill="1" applyBorder="1" applyAlignment="1">
      <alignment horizontal="center" vertical="center"/>
    </xf>
    <xf numFmtId="49" fontId="79" fillId="0" borderId="57" xfId="0" applyNumberFormat="1" applyFont="1" applyFill="1" applyBorder="1" applyAlignment="1">
      <alignment horizontal="center" vertical="center"/>
    </xf>
    <xf numFmtId="188" fontId="79" fillId="0" borderId="0" xfId="0" applyNumberFormat="1" applyFont="1" applyFill="1" applyBorder="1" applyAlignment="1" applyProtection="1">
      <alignment vertical="center"/>
      <protection/>
    </xf>
    <xf numFmtId="188" fontId="79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59" applyNumberFormat="1" applyFont="1" applyFill="1" applyBorder="1" applyAlignment="1" applyProtection="1">
      <alignment horizontal="right" vertical="center"/>
      <protection/>
    </xf>
    <xf numFmtId="49" fontId="81" fillId="0" borderId="0" xfId="59" applyNumberFormat="1" applyFont="1" applyFill="1" applyBorder="1" applyAlignment="1">
      <alignment vertical="center" wrapText="1"/>
      <protection/>
    </xf>
    <xf numFmtId="192" fontId="3" fillId="0" borderId="0" xfId="59" applyNumberFormat="1" applyFont="1" applyFill="1" applyBorder="1" applyAlignment="1" applyProtection="1">
      <alignment horizontal="center" vertical="center"/>
      <protection/>
    </xf>
    <xf numFmtId="0" fontId="30" fillId="0" borderId="0" xfId="59" applyFont="1" applyFill="1" applyBorder="1" applyAlignment="1">
      <alignment horizontal="center" vertical="center" wrapText="1"/>
      <protection/>
    </xf>
    <xf numFmtId="0" fontId="3" fillId="0" borderId="0" xfId="59" applyFont="1" applyFill="1" applyBorder="1" applyAlignment="1">
      <alignment horizontal="center" vertical="center" wrapText="1"/>
      <protection/>
    </xf>
    <xf numFmtId="201" fontId="3" fillId="0" borderId="0" xfId="59" applyNumberFormat="1" applyFont="1" applyFill="1" applyBorder="1" applyAlignment="1" applyProtection="1">
      <alignment horizontal="center" vertical="center"/>
      <protection/>
    </xf>
    <xf numFmtId="190" fontId="3" fillId="0" borderId="0" xfId="0" applyNumberFormat="1" applyFont="1" applyFill="1" applyBorder="1" applyAlignment="1" applyProtection="1">
      <alignment horizontal="center" vertical="center" wrapText="1"/>
      <protection/>
    </xf>
    <xf numFmtId="190" fontId="3" fillId="0" borderId="0" xfId="0" applyNumberFormat="1" applyFont="1" applyFill="1" applyBorder="1" applyAlignment="1">
      <alignment horizontal="center" vertical="center" wrapText="1"/>
    </xf>
    <xf numFmtId="49" fontId="79" fillId="0" borderId="61" xfId="0" applyNumberFormat="1" applyFont="1" applyFill="1" applyBorder="1" applyAlignment="1">
      <alignment horizontal="left" vertical="center" wrapText="1"/>
    </xf>
    <xf numFmtId="49" fontId="79" fillId="0" borderId="41" xfId="0" applyNumberFormat="1" applyFont="1" applyFill="1" applyBorder="1" applyAlignment="1">
      <alignment horizontal="center" vertical="center"/>
    </xf>
    <xf numFmtId="0" fontId="79" fillId="0" borderId="29" xfId="0" applyNumberFormat="1" applyFont="1" applyFill="1" applyBorder="1" applyAlignment="1" applyProtection="1">
      <alignment horizontal="center" vertical="center"/>
      <protection/>
    </xf>
    <xf numFmtId="190" fontId="79" fillId="0" borderId="48" xfId="0" applyNumberFormat="1" applyFont="1" applyFill="1" applyBorder="1" applyAlignment="1" applyProtection="1">
      <alignment horizontal="center" vertical="center"/>
      <protection/>
    </xf>
    <xf numFmtId="1" fontId="79" fillId="0" borderId="30" xfId="0" applyNumberFormat="1" applyFont="1" applyFill="1" applyBorder="1" applyAlignment="1">
      <alignment horizontal="center" vertical="center"/>
    </xf>
    <xf numFmtId="1" fontId="79" fillId="0" borderId="34" xfId="0" applyNumberFormat="1" applyFont="1" applyFill="1" applyBorder="1" applyAlignment="1">
      <alignment horizontal="center" vertical="center"/>
    </xf>
    <xf numFmtId="0" fontId="79" fillId="0" borderId="34" xfId="0" applyNumberFormat="1" applyFont="1" applyFill="1" applyBorder="1" applyAlignment="1">
      <alignment horizontal="center" vertical="center"/>
    </xf>
    <xf numFmtId="0" fontId="79" fillId="0" borderId="31" xfId="0" applyFont="1" applyFill="1" applyBorder="1" applyAlignment="1">
      <alignment horizontal="center" vertical="center" wrapText="1"/>
    </xf>
    <xf numFmtId="0" fontId="79" fillId="0" borderId="30" xfId="0" applyNumberFormat="1" applyFont="1" applyFill="1" applyBorder="1" applyAlignment="1">
      <alignment horizontal="center" vertical="center" wrapText="1"/>
    </xf>
    <xf numFmtId="0" fontId="79" fillId="0" borderId="34" xfId="0" applyNumberFormat="1" applyFont="1" applyFill="1" applyBorder="1" applyAlignment="1">
      <alignment horizontal="center" vertical="center" wrapText="1"/>
    </xf>
    <xf numFmtId="189" fontId="79" fillId="0" borderId="34" xfId="0" applyNumberFormat="1" applyFont="1" applyFill="1" applyBorder="1" applyAlignment="1" applyProtection="1">
      <alignment horizontal="center" vertical="center"/>
      <protection/>
    </xf>
    <xf numFmtId="49" fontId="79" fillId="0" borderId="62" xfId="0" applyNumberFormat="1" applyFont="1" applyFill="1" applyBorder="1" applyAlignment="1">
      <alignment horizontal="center" vertical="center" wrapText="1"/>
    </xf>
    <xf numFmtId="49" fontId="79" fillId="0" borderId="63" xfId="0" applyNumberFormat="1" applyFont="1" applyFill="1" applyBorder="1" applyAlignment="1">
      <alignment horizontal="left" vertical="center" wrapText="1"/>
    </xf>
    <xf numFmtId="0" fontId="79" fillId="0" borderId="62" xfId="0" applyFont="1" applyFill="1" applyBorder="1" applyAlignment="1">
      <alignment horizontal="center" vertical="center" wrapText="1"/>
    </xf>
    <xf numFmtId="190" fontId="79" fillId="0" borderId="55" xfId="0" applyNumberFormat="1" applyFont="1" applyFill="1" applyBorder="1" applyAlignment="1" applyProtection="1">
      <alignment horizontal="center" vertical="center"/>
      <protection/>
    </xf>
    <xf numFmtId="0" fontId="79" fillId="0" borderId="63" xfId="0" applyFont="1" applyFill="1" applyBorder="1" applyAlignment="1">
      <alignment horizontal="center" vertical="center" wrapText="1"/>
    </xf>
    <xf numFmtId="190" fontId="79" fillId="0" borderId="10" xfId="0" applyNumberFormat="1" applyFont="1" applyFill="1" applyBorder="1" applyAlignment="1">
      <alignment horizontal="center" vertical="center" wrapText="1"/>
    </xf>
    <xf numFmtId="49" fontId="79" fillId="0" borderId="23" xfId="0" applyNumberFormat="1" applyFont="1" applyFill="1" applyBorder="1" applyAlignment="1">
      <alignment horizontal="left" vertical="center" wrapText="1"/>
    </xf>
    <xf numFmtId="49" fontId="79" fillId="0" borderId="16" xfId="0" applyNumberFormat="1" applyFont="1" applyFill="1" applyBorder="1" applyAlignment="1">
      <alignment horizontal="center" vertical="center"/>
    </xf>
    <xf numFmtId="0" fontId="79" fillId="0" borderId="12" xfId="0" applyNumberFormat="1" applyFont="1" applyFill="1" applyBorder="1" applyAlignment="1" applyProtection="1">
      <alignment horizontal="center" vertical="center"/>
      <protection/>
    </xf>
    <xf numFmtId="190" fontId="79" fillId="0" borderId="44" xfId="0" applyNumberFormat="1" applyFont="1" applyFill="1" applyBorder="1" applyAlignment="1" applyProtection="1">
      <alignment horizontal="center" vertical="center"/>
      <protection/>
    </xf>
    <xf numFmtId="1" fontId="79" fillId="0" borderId="43" xfId="0" applyNumberFormat="1" applyFont="1" applyFill="1" applyBorder="1" applyAlignment="1">
      <alignment horizontal="center" vertical="center"/>
    </xf>
    <xf numFmtId="49" fontId="79" fillId="0" borderId="19" xfId="0" applyNumberFormat="1" applyFont="1" applyFill="1" applyBorder="1" applyAlignment="1">
      <alignment horizontal="left" vertical="center" wrapText="1"/>
    </xf>
    <xf numFmtId="0" fontId="79" fillId="0" borderId="18" xfId="0" applyFont="1" applyFill="1" applyBorder="1" applyAlignment="1">
      <alignment horizontal="center" vertical="center" wrapText="1"/>
    </xf>
    <xf numFmtId="188" fontId="79" fillId="0" borderId="27" xfId="0" applyNumberFormat="1" applyFont="1" applyFill="1" applyBorder="1" applyAlignment="1" applyProtection="1">
      <alignment horizontal="center" vertical="center" wrapText="1"/>
      <protection/>
    </xf>
    <xf numFmtId="190" fontId="79" fillId="0" borderId="46" xfId="0" applyNumberFormat="1" applyFont="1" applyFill="1" applyBorder="1" applyAlignment="1" applyProtection="1">
      <alignment horizontal="center" vertical="center" wrapText="1"/>
      <protection/>
    </xf>
    <xf numFmtId="1" fontId="79" fillId="0" borderId="60" xfId="0" applyNumberFormat="1" applyFont="1" applyFill="1" applyBorder="1" applyAlignment="1" applyProtection="1">
      <alignment horizontal="center" vertical="center" wrapText="1"/>
      <protection/>
    </xf>
    <xf numFmtId="1" fontId="79" fillId="0" borderId="27" xfId="0" applyNumberFormat="1" applyFont="1" applyFill="1" applyBorder="1" applyAlignment="1" applyProtection="1">
      <alignment horizontal="center" vertical="center" wrapText="1"/>
      <protection/>
    </xf>
    <xf numFmtId="190" fontId="79" fillId="0" borderId="25" xfId="0" applyNumberFormat="1" applyFont="1" applyFill="1" applyBorder="1" applyAlignment="1">
      <alignment horizontal="center" vertical="center" wrapText="1"/>
    </xf>
    <xf numFmtId="188" fontId="79" fillId="0" borderId="57" xfId="0" applyNumberFormat="1" applyFont="1" applyFill="1" applyBorder="1" applyAlignment="1" applyProtection="1">
      <alignment horizontal="center" vertical="center" wrapText="1"/>
      <protection/>
    </xf>
    <xf numFmtId="190" fontId="79" fillId="0" borderId="55" xfId="0" applyNumberFormat="1" applyFont="1" applyFill="1" applyBorder="1" applyAlignment="1" applyProtection="1">
      <alignment horizontal="center" vertical="center" wrapText="1"/>
      <protection/>
    </xf>
    <xf numFmtId="1" fontId="79" fillId="0" borderId="10" xfId="0" applyNumberFormat="1" applyFont="1" applyFill="1" applyBorder="1" applyAlignment="1" applyProtection="1">
      <alignment horizontal="center" vertical="center"/>
      <protection/>
    </xf>
    <xf numFmtId="1" fontId="79" fillId="0" borderId="23" xfId="0" applyNumberFormat="1" applyFont="1" applyFill="1" applyBorder="1" applyAlignment="1" applyProtection="1">
      <alignment horizontal="center" vertical="center"/>
      <protection/>
    </xf>
    <xf numFmtId="0" fontId="80" fillId="0" borderId="10" xfId="0" applyNumberFormat="1" applyFont="1" applyFill="1" applyBorder="1" applyAlignment="1" applyProtection="1">
      <alignment horizontal="center" vertical="center"/>
      <protection/>
    </xf>
    <xf numFmtId="0" fontId="80" fillId="0" borderId="23" xfId="0" applyNumberFormat="1" applyFont="1" applyFill="1" applyBorder="1" applyAlignment="1" applyProtection="1">
      <alignment horizontal="center" vertical="center"/>
      <protection/>
    </xf>
    <xf numFmtId="189" fontId="79" fillId="0" borderId="16" xfId="0" applyNumberFormat="1" applyFont="1" applyFill="1" applyBorder="1" applyAlignment="1" applyProtection="1">
      <alignment horizontal="center" vertical="center"/>
      <protection/>
    </xf>
    <xf numFmtId="189" fontId="79" fillId="0" borderId="10" xfId="0" applyNumberFormat="1" applyFont="1" applyFill="1" applyBorder="1" applyAlignment="1" applyProtection="1">
      <alignment horizontal="center" vertical="center"/>
      <protection/>
    </xf>
    <xf numFmtId="189" fontId="79" fillId="0" borderId="12" xfId="0" applyNumberFormat="1" applyFont="1" applyFill="1" applyBorder="1" applyAlignment="1" applyProtection="1">
      <alignment horizontal="center" vertical="center"/>
      <protection/>
    </xf>
    <xf numFmtId="189" fontId="79" fillId="0" borderId="23" xfId="0" applyNumberFormat="1" applyFont="1" applyFill="1" applyBorder="1" applyAlignment="1" applyProtection="1">
      <alignment horizontal="center" vertical="center"/>
      <protection/>
    </xf>
    <xf numFmtId="49" fontId="79" fillId="0" borderId="64" xfId="0" applyNumberFormat="1" applyFont="1" applyFill="1" applyBorder="1" applyAlignment="1">
      <alignment horizontal="center" vertical="center" wrapText="1"/>
    </xf>
    <xf numFmtId="49" fontId="79" fillId="0" borderId="40" xfId="0" applyNumberFormat="1" applyFont="1" applyFill="1" applyBorder="1" applyAlignment="1">
      <alignment horizontal="left" vertical="center" wrapText="1"/>
    </xf>
    <xf numFmtId="49" fontId="79" fillId="0" borderId="39" xfId="0" applyNumberFormat="1" applyFont="1" applyFill="1" applyBorder="1" applyAlignment="1">
      <alignment horizontal="center" vertical="center" wrapText="1"/>
    </xf>
    <xf numFmtId="49" fontId="79" fillId="0" borderId="65" xfId="0" applyNumberFormat="1" applyFont="1" applyFill="1" applyBorder="1" applyAlignment="1">
      <alignment horizontal="center" vertical="center"/>
    </xf>
    <xf numFmtId="0" fontId="79" fillId="0" borderId="61" xfId="0" applyNumberFormat="1" applyFont="1" applyFill="1" applyBorder="1" applyAlignment="1" applyProtection="1">
      <alignment horizontal="center" vertical="center"/>
      <protection/>
    </xf>
    <xf numFmtId="190" fontId="79" fillId="0" borderId="66" xfId="0" applyNumberFormat="1" applyFont="1" applyFill="1" applyBorder="1" applyAlignment="1" applyProtection="1">
      <alignment horizontal="center" vertical="center"/>
      <protection/>
    </xf>
    <xf numFmtId="1" fontId="79" fillId="0" borderId="41" xfId="0" applyNumberFormat="1" applyFont="1" applyFill="1" applyBorder="1" applyAlignment="1">
      <alignment horizontal="center" vertical="center"/>
    </xf>
    <xf numFmtId="1" fontId="79" fillId="0" borderId="25" xfId="0" applyNumberFormat="1" applyFont="1" applyFill="1" applyBorder="1" applyAlignment="1">
      <alignment horizontal="center" vertical="center"/>
    </xf>
    <xf numFmtId="0" fontId="79" fillId="0" borderId="41" xfId="0" applyNumberFormat="1" applyFont="1" applyFill="1" applyBorder="1" applyAlignment="1">
      <alignment horizontal="center" vertical="center" wrapText="1"/>
    </xf>
    <xf numFmtId="49" fontId="79" fillId="0" borderId="25" xfId="0" applyNumberFormat="1" applyFont="1" applyFill="1" applyBorder="1" applyAlignment="1">
      <alignment horizontal="center" vertical="center" wrapText="1"/>
    </xf>
    <xf numFmtId="49" fontId="79" fillId="0" borderId="40" xfId="0" applyNumberFormat="1" applyFont="1" applyFill="1" applyBorder="1" applyAlignment="1">
      <alignment horizontal="center" vertical="center" wrapText="1"/>
    </xf>
    <xf numFmtId="49" fontId="79" fillId="0" borderId="67" xfId="0" applyNumberFormat="1" applyFont="1" applyFill="1" applyBorder="1" applyAlignment="1">
      <alignment vertical="center" wrapText="1"/>
    </xf>
    <xf numFmtId="49" fontId="79" fillId="0" borderId="68" xfId="0" applyNumberFormat="1" applyFont="1" applyFill="1" applyBorder="1" applyAlignment="1">
      <alignment horizontal="center" vertical="center"/>
    </xf>
    <xf numFmtId="49" fontId="79" fillId="0" borderId="61" xfId="0" applyNumberFormat="1" applyFont="1" applyFill="1" applyBorder="1" applyAlignment="1">
      <alignment horizontal="center" vertical="center"/>
    </xf>
    <xf numFmtId="190" fontId="79" fillId="0" borderId="66" xfId="0" applyNumberFormat="1" applyFont="1" applyFill="1" applyBorder="1" applyAlignment="1">
      <alignment horizontal="center" vertical="center"/>
    </xf>
    <xf numFmtId="0" fontId="79" fillId="0" borderId="65" xfId="0" applyNumberFormat="1" applyFont="1" applyFill="1" applyBorder="1" applyAlignment="1">
      <alignment horizontal="center" vertical="center"/>
    </xf>
    <xf numFmtId="49" fontId="79" fillId="0" borderId="56" xfId="0" applyNumberFormat="1" applyFont="1" applyFill="1" applyBorder="1" applyAlignment="1">
      <alignment vertical="center" wrapText="1"/>
    </xf>
    <xf numFmtId="0" fontId="79" fillId="0" borderId="69" xfId="0" applyFont="1" applyFill="1" applyBorder="1" applyAlignment="1">
      <alignment horizontal="center" vertical="center" wrapText="1"/>
    </xf>
    <xf numFmtId="0" fontId="79" fillId="0" borderId="70" xfId="0" applyFont="1" applyFill="1" applyBorder="1" applyAlignment="1">
      <alignment horizontal="center" vertical="center" wrapText="1"/>
    </xf>
    <xf numFmtId="0" fontId="79" fillId="0" borderId="71" xfId="0" applyFont="1" applyFill="1" applyBorder="1" applyAlignment="1">
      <alignment horizontal="center" vertical="center" wrapText="1"/>
    </xf>
    <xf numFmtId="1" fontId="79" fillId="0" borderId="70" xfId="0" applyNumberFormat="1" applyFont="1" applyFill="1" applyBorder="1" applyAlignment="1">
      <alignment horizontal="center" vertical="center" wrapText="1"/>
    </xf>
    <xf numFmtId="1" fontId="79" fillId="0" borderId="70" xfId="0" applyNumberFormat="1" applyFont="1" applyFill="1" applyBorder="1" applyAlignment="1">
      <alignment horizontal="center" vertical="center"/>
    </xf>
    <xf numFmtId="0" fontId="79" fillId="0" borderId="70" xfId="0" applyNumberFormat="1" applyFont="1" applyFill="1" applyBorder="1" applyAlignment="1">
      <alignment horizontal="center" vertical="center"/>
    </xf>
    <xf numFmtId="188" fontId="79" fillId="0" borderId="16" xfId="0" applyNumberFormat="1" applyFont="1" applyFill="1" applyBorder="1" applyAlignment="1" applyProtection="1">
      <alignment horizontal="center" vertical="center" wrapText="1"/>
      <protection/>
    </xf>
    <xf numFmtId="188" fontId="79" fillId="0" borderId="12" xfId="0" applyNumberFormat="1" applyFont="1" applyFill="1" applyBorder="1" applyAlignment="1" applyProtection="1">
      <alignment horizontal="center" vertical="center" wrapText="1"/>
      <protection/>
    </xf>
    <xf numFmtId="188" fontId="79" fillId="0" borderId="16" xfId="0" applyNumberFormat="1" applyFont="1" applyFill="1" applyBorder="1" applyAlignment="1" applyProtection="1">
      <alignment vertical="center"/>
      <protection/>
    </xf>
    <xf numFmtId="188" fontId="79" fillId="0" borderId="10" xfId="0" applyNumberFormat="1" applyFont="1" applyFill="1" applyBorder="1" applyAlignment="1" applyProtection="1">
      <alignment horizontal="center" vertical="center"/>
      <protection/>
    </xf>
    <xf numFmtId="188" fontId="79" fillId="0" borderId="10" xfId="0" applyNumberFormat="1" applyFont="1" applyFill="1" applyBorder="1" applyAlignment="1" applyProtection="1">
      <alignment vertical="center"/>
      <protection/>
    </xf>
    <xf numFmtId="188" fontId="79" fillId="0" borderId="23" xfId="0" applyNumberFormat="1" applyFont="1" applyFill="1" applyBorder="1" applyAlignment="1" applyProtection="1">
      <alignment vertical="center"/>
      <protection/>
    </xf>
    <xf numFmtId="190" fontId="79" fillId="0" borderId="44" xfId="0" applyNumberFormat="1" applyFont="1" applyFill="1" applyBorder="1" applyAlignment="1" applyProtection="1">
      <alignment horizontal="center" vertical="center" wrapText="1"/>
      <protection/>
    </xf>
    <xf numFmtId="49" fontId="79" fillId="0" borderId="72" xfId="0" applyNumberFormat="1" applyFont="1" applyFill="1" applyBorder="1" applyAlignment="1">
      <alignment horizontal="left" vertical="center" wrapText="1"/>
    </xf>
    <xf numFmtId="0" fontId="79" fillId="0" borderId="64" xfId="0" applyFont="1" applyFill="1" applyBorder="1" applyAlignment="1">
      <alignment horizontal="center" vertical="center" wrapText="1"/>
    </xf>
    <xf numFmtId="0" fontId="79" fillId="0" borderId="73" xfId="0" applyFont="1" applyFill="1" applyBorder="1" applyAlignment="1">
      <alignment horizontal="center" vertical="center" wrapText="1"/>
    </xf>
    <xf numFmtId="189" fontId="79" fillId="0" borderId="74" xfId="0" applyNumberFormat="1" applyFont="1" applyFill="1" applyBorder="1" applyAlignment="1" applyProtection="1">
      <alignment horizontal="center" vertical="center"/>
      <protection/>
    </xf>
    <xf numFmtId="190" fontId="79" fillId="0" borderId="75" xfId="0" applyNumberFormat="1" applyFont="1" applyFill="1" applyBorder="1" applyAlignment="1" applyProtection="1">
      <alignment horizontal="center" vertical="center"/>
      <protection/>
    </xf>
    <xf numFmtId="0" fontId="79" fillId="0" borderId="76" xfId="0" applyFont="1" applyFill="1" applyBorder="1" applyAlignment="1">
      <alignment horizontal="center" vertical="center" wrapText="1"/>
    </xf>
    <xf numFmtId="0" fontId="79" fillId="0" borderId="72" xfId="0" applyFont="1" applyFill="1" applyBorder="1" applyAlignment="1">
      <alignment horizontal="center" vertical="center" wrapText="1"/>
    </xf>
    <xf numFmtId="0" fontId="79" fillId="0" borderId="16" xfId="0" applyFont="1" applyFill="1" applyBorder="1" applyAlignment="1">
      <alignment/>
    </xf>
    <xf numFmtId="0" fontId="79" fillId="0" borderId="77" xfId="0" applyFont="1" applyFill="1" applyBorder="1" applyAlignment="1">
      <alignment horizontal="center" vertical="center" wrapText="1"/>
    </xf>
    <xf numFmtId="49" fontId="79" fillId="0" borderId="78" xfId="0" applyNumberFormat="1" applyFont="1" applyFill="1" applyBorder="1" applyAlignment="1">
      <alignment horizontal="center" vertical="center" wrapText="1"/>
    </xf>
    <xf numFmtId="188" fontId="79" fillId="0" borderId="79" xfId="0" applyNumberFormat="1" applyFont="1" applyFill="1" applyBorder="1" applyAlignment="1" applyProtection="1">
      <alignment horizontal="center" vertical="center" wrapText="1"/>
      <protection/>
    </xf>
    <xf numFmtId="190" fontId="84" fillId="0" borderId="80" xfId="0" applyNumberFormat="1" applyFont="1" applyFill="1" applyBorder="1" applyAlignment="1">
      <alignment horizontal="center" vertical="center" wrapText="1"/>
    </xf>
    <xf numFmtId="1" fontId="84" fillId="0" borderId="81" xfId="0" applyNumberFormat="1" applyFont="1" applyFill="1" applyBorder="1" applyAlignment="1">
      <alignment horizontal="center" vertical="center" wrapText="1"/>
    </xf>
    <xf numFmtId="49" fontId="79" fillId="0" borderId="48" xfId="0" applyNumberFormat="1" applyFont="1" applyFill="1" applyBorder="1" applyAlignment="1">
      <alignment horizontal="center" vertical="center" wrapText="1"/>
    </xf>
    <xf numFmtId="189" fontId="79" fillId="0" borderId="82" xfId="0" applyNumberFormat="1" applyFont="1" applyFill="1" applyBorder="1" applyAlignment="1" applyProtection="1">
      <alignment horizontal="left" vertical="center" wrapText="1"/>
      <protection/>
    </xf>
    <xf numFmtId="189" fontId="79" fillId="0" borderId="50" xfId="0" applyNumberFormat="1" applyFont="1" applyFill="1" applyBorder="1" applyAlignment="1" applyProtection="1">
      <alignment horizontal="center" vertical="center"/>
      <protection/>
    </xf>
    <xf numFmtId="189" fontId="79" fillId="0" borderId="49" xfId="0" applyNumberFormat="1" applyFont="1" applyFill="1" applyBorder="1" applyAlignment="1" applyProtection="1">
      <alignment horizontal="center" vertical="center"/>
      <protection/>
    </xf>
    <xf numFmtId="193" fontId="79" fillId="0" borderId="48" xfId="0" applyNumberFormat="1" applyFont="1" applyFill="1" applyBorder="1" applyAlignment="1" applyProtection="1">
      <alignment horizontal="center" vertical="center"/>
      <protection/>
    </xf>
    <xf numFmtId="0" fontId="79" fillId="0" borderId="50" xfId="0" applyFont="1" applyFill="1" applyBorder="1" applyAlignment="1">
      <alignment horizontal="center" vertical="center" wrapText="1"/>
    </xf>
    <xf numFmtId="1" fontId="79" fillId="0" borderId="83" xfId="0" applyNumberFormat="1" applyFont="1" applyFill="1" applyBorder="1" applyAlignment="1">
      <alignment horizontal="center" vertical="center" wrapText="1"/>
    </xf>
    <xf numFmtId="1" fontId="79" fillId="0" borderId="49" xfId="0" applyNumberFormat="1" applyFont="1" applyFill="1" applyBorder="1" applyAlignment="1">
      <alignment horizontal="center" vertical="center" wrapText="1"/>
    </xf>
    <xf numFmtId="189" fontId="79" fillId="0" borderId="30" xfId="0" applyNumberFormat="1" applyFont="1" applyFill="1" applyBorder="1" applyAlignment="1" applyProtection="1">
      <alignment horizontal="center" vertical="center"/>
      <protection/>
    </xf>
    <xf numFmtId="189" fontId="79" fillId="0" borderId="31" xfId="0" applyNumberFormat="1" applyFont="1" applyFill="1" applyBorder="1" applyAlignment="1" applyProtection="1">
      <alignment horizontal="center" vertical="center"/>
      <protection/>
    </xf>
    <xf numFmtId="49" fontId="79" fillId="0" borderId="26" xfId="0" applyNumberFormat="1" applyFont="1" applyFill="1" applyBorder="1" applyAlignment="1">
      <alignment horizontal="center" vertical="center"/>
    </xf>
    <xf numFmtId="49" fontId="79" fillId="0" borderId="14" xfId="0" applyNumberFormat="1" applyFont="1" applyFill="1" applyBorder="1" applyAlignment="1">
      <alignment horizontal="center" vertical="center"/>
    </xf>
    <xf numFmtId="190" fontId="79" fillId="0" borderId="46" xfId="0" applyNumberFormat="1" applyFont="1" applyFill="1" applyBorder="1" applyAlignment="1">
      <alignment horizontal="center" vertical="center" wrapText="1"/>
    </xf>
    <xf numFmtId="1" fontId="79" fillId="0" borderId="26" xfId="0" applyNumberFormat="1" applyFont="1" applyFill="1" applyBorder="1" applyAlignment="1">
      <alignment horizontal="center" vertical="center"/>
    </xf>
    <xf numFmtId="0" fontId="79" fillId="0" borderId="27" xfId="0" applyNumberFormat="1" applyFont="1" applyFill="1" applyBorder="1" applyAlignment="1">
      <alignment horizontal="center" vertical="center"/>
    </xf>
    <xf numFmtId="49" fontId="79" fillId="0" borderId="84" xfId="0" applyNumberFormat="1" applyFont="1" applyFill="1" applyBorder="1" applyAlignment="1">
      <alignment horizontal="left" vertical="center" wrapText="1"/>
    </xf>
    <xf numFmtId="190" fontId="79" fillId="0" borderId="55" xfId="0" applyNumberFormat="1" applyFont="1" applyFill="1" applyBorder="1" applyAlignment="1">
      <alignment horizontal="center" vertical="center"/>
    </xf>
    <xf numFmtId="0" fontId="79" fillId="0" borderId="62" xfId="0" applyNumberFormat="1" applyFont="1" applyFill="1" applyBorder="1" applyAlignment="1">
      <alignment horizontal="center" vertical="center" wrapText="1"/>
    </xf>
    <xf numFmtId="0" fontId="79" fillId="0" borderId="63" xfId="0" applyNumberFormat="1" applyFont="1" applyFill="1" applyBorder="1" applyAlignment="1">
      <alignment horizontal="center" vertical="center" wrapText="1"/>
    </xf>
    <xf numFmtId="49" fontId="79" fillId="0" borderId="85" xfId="0" applyNumberFormat="1" applyFont="1" applyFill="1" applyBorder="1" applyAlignment="1">
      <alignment horizontal="left" vertical="center" wrapText="1"/>
    </xf>
    <xf numFmtId="49" fontId="79" fillId="0" borderId="86" xfId="0" applyNumberFormat="1" applyFont="1" applyFill="1" applyBorder="1" applyAlignment="1">
      <alignment horizontal="center" vertical="center"/>
    </xf>
    <xf numFmtId="190" fontId="79" fillId="0" borderId="87" xfId="0" applyNumberFormat="1" applyFont="1" applyFill="1" applyBorder="1" applyAlignment="1" applyProtection="1">
      <alignment horizontal="center" vertical="center"/>
      <protection/>
    </xf>
    <xf numFmtId="0" fontId="79" fillId="0" borderId="0" xfId="0" applyFont="1" applyFill="1" applyBorder="1" applyAlignment="1">
      <alignment horizontal="center" vertical="center" wrapText="1"/>
    </xf>
    <xf numFmtId="0" fontId="79" fillId="0" borderId="88" xfId="0" applyNumberFormat="1" applyFont="1" applyFill="1" applyBorder="1" applyAlignment="1" applyProtection="1">
      <alignment horizontal="center" vertical="center"/>
      <protection/>
    </xf>
    <xf numFmtId="0" fontId="79" fillId="0" borderId="17" xfId="0" applyNumberFormat="1" applyFont="1" applyFill="1" applyBorder="1" applyAlignment="1" applyProtection="1">
      <alignment horizontal="center" vertical="center"/>
      <protection/>
    </xf>
    <xf numFmtId="0" fontId="79" fillId="0" borderId="22" xfId="0" applyNumberFormat="1" applyFont="1" applyFill="1" applyBorder="1" applyAlignment="1" applyProtection="1">
      <alignment horizontal="center" vertical="center"/>
      <protection/>
    </xf>
    <xf numFmtId="1" fontId="79" fillId="0" borderId="47" xfId="0" applyNumberFormat="1" applyFont="1" applyFill="1" applyBorder="1" applyAlignment="1">
      <alignment horizontal="center" vertical="center" wrapText="1"/>
    </xf>
    <xf numFmtId="0" fontId="79" fillId="0" borderId="37" xfId="0" applyNumberFormat="1" applyFont="1" applyFill="1" applyBorder="1" applyAlignment="1">
      <alignment horizontal="center" vertical="center" wrapText="1"/>
    </xf>
    <xf numFmtId="0" fontId="79" fillId="0" borderId="33" xfId="0" applyNumberFormat="1" applyFont="1" applyFill="1" applyBorder="1" applyAlignment="1">
      <alignment horizontal="center" vertical="center" wrapText="1"/>
    </xf>
    <xf numFmtId="49" fontId="79" fillId="0" borderId="12" xfId="0" applyNumberFormat="1" applyFont="1" applyFill="1" applyBorder="1" applyAlignment="1">
      <alignment horizontal="center" vertical="center"/>
    </xf>
    <xf numFmtId="0" fontId="79" fillId="0" borderId="43" xfId="0" applyFont="1" applyFill="1" applyBorder="1" applyAlignment="1">
      <alignment horizontal="center" vertical="center" wrapText="1"/>
    </xf>
    <xf numFmtId="0" fontId="79" fillId="0" borderId="10" xfId="0" applyNumberFormat="1" applyFont="1" applyFill="1" applyBorder="1" applyAlignment="1" applyProtection="1">
      <alignment horizontal="center" vertical="center"/>
      <protection/>
    </xf>
    <xf numFmtId="49" fontId="79" fillId="0" borderId="89" xfId="0" applyNumberFormat="1" applyFont="1" applyFill="1" applyBorder="1" applyAlignment="1">
      <alignment horizontal="center" vertical="center"/>
    </xf>
    <xf numFmtId="190" fontId="79" fillId="0" borderId="66" xfId="0" applyNumberFormat="1" applyFont="1" applyFill="1" applyBorder="1" applyAlignment="1">
      <alignment horizontal="center" vertical="center" wrapText="1"/>
    </xf>
    <xf numFmtId="0" fontId="79" fillId="0" borderId="90" xfId="0" applyFont="1" applyFill="1" applyBorder="1" applyAlignment="1">
      <alignment horizontal="center" vertical="center" wrapText="1"/>
    </xf>
    <xf numFmtId="0" fontId="79" fillId="0" borderId="29" xfId="0" applyNumberFormat="1" applyFont="1" applyFill="1" applyBorder="1" applyAlignment="1">
      <alignment horizontal="center" vertical="center"/>
    </xf>
    <xf numFmtId="1" fontId="79" fillId="0" borderId="29" xfId="0" applyNumberFormat="1" applyFont="1" applyFill="1" applyBorder="1" applyAlignment="1">
      <alignment horizontal="center" vertical="center" wrapText="1"/>
    </xf>
    <xf numFmtId="49" fontId="79" fillId="0" borderId="76" xfId="0" applyNumberFormat="1" applyFont="1" applyFill="1" applyBorder="1" applyAlignment="1">
      <alignment horizontal="center" vertical="center"/>
    </xf>
    <xf numFmtId="190" fontId="79" fillId="0" borderId="44" xfId="0" applyNumberFormat="1" applyFont="1" applyFill="1" applyBorder="1" applyAlignment="1">
      <alignment horizontal="center" vertical="center" wrapText="1"/>
    </xf>
    <xf numFmtId="0" fontId="79" fillId="0" borderId="91" xfId="0" applyFont="1" applyFill="1" applyBorder="1" applyAlignment="1">
      <alignment horizontal="center" vertical="center" wrapText="1"/>
    </xf>
    <xf numFmtId="0" fontId="79" fillId="0" borderId="12" xfId="0" applyNumberFormat="1" applyFont="1" applyFill="1" applyBorder="1" applyAlignment="1">
      <alignment horizontal="center" vertical="center"/>
    </xf>
    <xf numFmtId="49" fontId="79" fillId="0" borderId="90" xfId="0" applyNumberFormat="1" applyFont="1" applyFill="1" applyBorder="1" applyAlignment="1">
      <alignment horizontal="center" vertical="center"/>
    </xf>
    <xf numFmtId="190" fontId="79" fillId="0" borderId="44" xfId="0" applyNumberFormat="1" applyFont="1" applyFill="1" applyBorder="1" applyAlignment="1">
      <alignment horizontal="center" vertical="center"/>
    </xf>
    <xf numFmtId="0" fontId="79" fillId="0" borderId="43" xfId="0" applyNumberFormat="1" applyFont="1" applyFill="1" applyBorder="1" applyAlignment="1">
      <alignment horizontal="center" vertical="center"/>
    </xf>
    <xf numFmtId="188" fontId="79" fillId="0" borderId="23" xfId="0" applyNumberFormat="1" applyFont="1" applyFill="1" applyBorder="1" applyAlignment="1" applyProtection="1">
      <alignment vertical="center"/>
      <protection/>
    </xf>
    <xf numFmtId="188" fontId="79" fillId="0" borderId="10" xfId="0" applyNumberFormat="1" applyFont="1" applyFill="1" applyBorder="1" applyAlignment="1" applyProtection="1">
      <alignment vertical="center"/>
      <protection/>
    </xf>
    <xf numFmtId="49" fontId="79" fillId="0" borderId="45" xfId="0" applyNumberFormat="1" applyFont="1" applyFill="1" applyBorder="1" applyAlignment="1">
      <alignment horizontal="center" vertical="center" wrapText="1"/>
    </xf>
    <xf numFmtId="49" fontId="79" fillId="0" borderId="92" xfId="0" applyNumberFormat="1" applyFont="1" applyFill="1" applyBorder="1" applyAlignment="1">
      <alignment horizontal="center" vertical="center"/>
    </xf>
    <xf numFmtId="0" fontId="79" fillId="0" borderId="47" xfId="0" applyNumberFormat="1" applyFont="1" applyFill="1" applyBorder="1" applyAlignment="1" applyProtection="1">
      <alignment horizontal="center" vertical="center"/>
      <protection/>
    </xf>
    <xf numFmtId="1" fontId="79" fillId="0" borderId="93" xfId="0" applyNumberFormat="1" applyFont="1" applyFill="1" applyBorder="1" applyAlignment="1">
      <alignment horizontal="center" vertical="center" wrapText="1"/>
    </xf>
    <xf numFmtId="0" fontId="79" fillId="0" borderId="38" xfId="0" applyNumberFormat="1" applyFont="1" applyFill="1" applyBorder="1" applyAlignment="1">
      <alignment horizontal="center" vertical="center" wrapText="1"/>
    </xf>
    <xf numFmtId="188" fontId="79" fillId="0" borderId="32" xfId="0" applyNumberFormat="1" applyFont="1" applyFill="1" applyBorder="1" applyAlignment="1" applyProtection="1">
      <alignment vertical="center"/>
      <protection/>
    </xf>
    <xf numFmtId="0" fontId="84" fillId="0" borderId="77" xfId="0" applyNumberFormat="1" applyFont="1" applyFill="1" applyBorder="1" applyAlignment="1">
      <alignment horizontal="center" vertical="center"/>
    </xf>
    <xf numFmtId="49" fontId="84" fillId="0" borderId="78" xfId="0" applyNumberFormat="1" applyFont="1" applyFill="1" applyBorder="1" applyAlignment="1">
      <alignment horizontal="center" vertical="center"/>
    </xf>
    <xf numFmtId="190" fontId="84" fillId="0" borderId="80" xfId="0" applyNumberFormat="1" applyFont="1" applyFill="1" applyBorder="1" applyAlignment="1">
      <alignment horizontal="center" vertical="center"/>
    </xf>
    <xf numFmtId="190" fontId="84" fillId="0" borderId="94" xfId="0" applyNumberFormat="1" applyFont="1" applyFill="1" applyBorder="1" applyAlignment="1">
      <alignment horizontal="center" vertical="center"/>
    </xf>
    <xf numFmtId="1" fontId="84" fillId="0" borderId="94" xfId="0" applyNumberFormat="1" applyFont="1" applyFill="1" applyBorder="1" applyAlignment="1">
      <alignment horizontal="center" vertical="center"/>
    </xf>
    <xf numFmtId="1" fontId="84" fillId="0" borderId="80" xfId="0" applyNumberFormat="1" applyFont="1" applyFill="1" applyBorder="1" applyAlignment="1">
      <alignment horizontal="center" vertical="center"/>
    </xf>
    <xf numFmtId="49" fontId="79" fillId="0" borderId="30" xfId="0" applyNumberFormat="1" applyFont="1" applyFill="1" applyBorder="1" applyAlignment="1">
      <alignment horizontal="center" vertical="center" wrapText="1"/>
    </xf>
    <xf numFmtId="1" fontId="79" fillId="0" borderId="95" xfId="0" applyNumberFormat="1" applyFont="1" applyFill="1" applyBorder="1" applyAlignment="1">
      <alignment horizontal="left" vertical="center" wrapText="1"/>
    </xf>
    <xf numFmtId="188" fontId="80" fillId="0" borderId="96" xfId="0" applyNumberFormat="1" applyFont="1" applyFill="1" applyBorder="1" applyAlignment="1" applyProtection="1">
      <alignment horizontal="center" vertical="center"/>
      <protection/>
    </xf>
    <xf numFmtId="190" fontId="79" fillId="0" borderId="97" xfId="0" applyNumberFormat="1" applyFont="1" applyFill="1" applyBorder="1" applyAlignment="1" applyProtection="1">
      <alignment horizontal="center" vertical="center"/>
      <protection/>
    </xf>
    <xf numFmtId="0" fontId="79" fillId="0" borderId="30" xfId="0" applyFont="1" applyFill="1" applyBorder="1" applyAlignment="1">
      <alignment horizontal="center" vertical="center" wrapText="1"/>
    </xf>
    <xf numFmtId="0" fontId="79" fillId="0" borderId="34" xfId="0" applyFont="1" applyFill="1" applyBorder="1" applyAlignment="1">
      <alignment horizontal="center"/>
    </xf>
    <xf numFmtId="0" fontId="79" fillId="0" borderId="31" xfId="0" applyFont="1" applyFill="1" applyBorder="1" applyAlignment="1">
      <alignment horizontal="center"/>
    </xf>
    <xf numFmtId="0" fontId="79" fillId="0" borderId="30" xfId="0" applyFont="1" applyFill="1" applyBorder="1" applyAlignment="1">
      <alignment vertical="center" wrapText="1"/>
    </xf>
    <xf numFmtId="0" fontId="79" fillId="0" borderId="34" xfId="0" applyFont="1" applyFill="1" applyBorder="1" applyAlignment="1">
      <alignment vertical="center" wrapText="1"/>
    </xf>
    <xf numFmtId="0" fontId="79" fillId="0" borderId="50" xfId="0" applyFont="1" applyFill="1" applyBorder="1" applyAlignment="1">
      <alignment vertical="center" wrapText="1"/>
    </xf>
    <xf numFmtId="0" fontId="79" fillId="0" borderId="31" xfId="0" applyFont="1" applyFill="1" applyBorder="1" applyAlignment="1">
      <alignment vertical="center" wrapText="1"/>
    </xf>
    <xf numFmtId="1" fontId="79" fillId="0" borderId="63" xfId="0" applyNumberFormat="1" applyFont="1" applyFill="1" applyBorder="1" applyAlignment="1">
      <alignment horizontal="left" vertical="center" wrapText="1"/>
    </xf>
    <xf numFmtId="188" fontId="80" fillId="0" borderId="27" xfId="0" applyNumberFormat="1" applyFont="1" applyFill="1" applyBorder="1" applyAlignment="1" applyProtection="1">
      <alignment horizontal="center" vertical="center"/>
      <protection/>
    </xf>
    <xf numFmtId="190" fontId="79" fillId="0" borderId="46" xfId="0" applyNumberFormat="1" applyFont="1" applyFill="1" applyBorder="1" applyAlignment="1" applyProtection="1">
      <alignment horizontal="center" vertical="center"/>
      <protection/>
    </xf>
    <xf numFmtId="0" fontId="79" fillId="0" borderId="25" xfId="0" applyFont="1" applyFill="1" applyBorder="1" applyAlignment="1">
      <alignment horizontal="center"/>
    </xf>
    <xf numFmtId="0" fontId="79" fillId="0" borderId="40" xfId="0" applyFont="1" applyFill="1" applyBorder="1" applyAlignment="1">
      <alignment horizontal="center"/>
    </xf>
    <xf numFmtId="0" fontId="79" fillId="0" borderId="41" xfId="0" applyFont="1" applyFill="1" applyBorder="1" applyAlignment="1">
      <alignment vertical="center" wrapText="1"/>
    </xf>
    <xf numFmtId="0" fontId="79" fillId="0" borderId="25" xfId="0" applyFont="1" applyFill="1" applyBorder="1" applyAlignment="1">
      <alignment vertical="center" wrapText="1"/>
    </xf>
    <xf numFmtId="0" fontId="79" fillId="0" borderId="39" xfId="0" applyFont="1" applyFill="1" applyBorder="1" applyAlignment="1">
      <alignment vertical="center" wrapText="1"/>
    </xf>
    <xf numFmtId="0" fontId="79" fillId="0" borderId="40" xfId="0" applyFont="1" applyFill="1" applyBorder="1" applyAlignment="1">
      <alignment vertical="center" wrapText="1"/>
    </xf>
    <xf numFmtId="188" fontId="80" fillId="0" borderId="57" xfId="0" applyNumberFormat="1" applyFont="1" applyFill="1" applyBorder="1" applyAlignment="1" applyProtection="1">
      <alignment horizontal="center" vertical="center"/>
      <protection/>
    </xf>
    <xf numFmtId="0" fontId="79" fillId="0" borderId="23" xfId="0" applyFont="1" applyFill="1" applyBorder="1" applyAlignment="1">
      <alignment horizontal="center"/>
    </xf>
    <xf numFmtId="0" fontId="79" fillId="0" borderId="16" xfId="0" applyFont="1" applyFill="1" applyBorder="1" applyAlignment="1">
      <alignment vertical="center" wrapText="1"/>
    </xf>
    <xf numFmtId="0" fontId="79" fillId="0" borderId="10" xfId="0" applyFont="1" applyFill="1" applyBorder="1" applyAlignment="1">
      <alignment vertical="center" wrapText="1"/>
    </xf>
    <xf numFmtId="0" fontId="79" fillId="0" borderId="23" xfId="0" applyFont="1" applyFill="1" applyBorder="1" applyAlignment="1">
      <alignment vertical="center" wrapText="1"/>
    </xf>
    <xf numFmtId="1" fontId="79" fillId="0" borderId="98" xfId="0" applyNumberFormat="1" applyFont="1" applyFill="1" applyBorder="1" applyAlignment="1">
      <alignment vertical="center" wrapText="1"/>
    </xf>
    <xf numFmtId="1" fontId="79" fillId="0" borderId="32" xfId="0" applyNumberFormat="1" applyFont="1" applyFill="1" applyBorder="1" applyAlignment="1">
      <alignment horizontal="left" vertical="center" wrapText="1"/>
    </xf>
    <xf numFmtId="0" fontId="79" fillId="0" borderId="42" xfId="0" applyFont="1" applyFill="1" applyBorder="1" applyAlignment="1">
      <alignment horizontal="center" vertical="center" wrapText="1"/>
    </xf>
    <xf numFmtId="188" fontId="80" fillId="0" borderId="51" xfId="0" applyNumberFormat="1" applyFont="1" applyFill="1" applyBorder="1" applyAlignment="1" applyProtection="1">
      <alignment horizontal="center" vertical="center"/>
      <protection/>
    </xf>
    <xf numFmtId="190" fontId="79" fillId="0" borderId="45" xfId="0" applyNumberFormat="1" applyFont="1" applyFill="1" applyBorder="1" applyAlignment="1" applyProtection="1">
      <alignment horizontal="center" vertical="center"/>
      <protection/>
    </xf>
    <xf numFmtId="0" fontId="79" fillId="0" borderId="32" xfId="0" applyFont="1" applyFill="1" applyBorder="1" applyAlignment="1">
      <alignment horizontal="center"/>
    </xf>
    <xf numFmtId="0" fontId="79" fillId="0" borderId="38" xfId="0" applyFont="1" applyFill="1" applyBorder="1" applyAlignment="1">
      <alignment vertical="center" wrapText="1"/>
    </xf>
    <xf numFmtId="0" fontId="79" fillId="0" borderId="15" xfId="0" applyFont="1" applyFill="1" applyBorder="1" applyAlignment="1">
      <alignment vertical="center" wrapText="1"/>
    </xf>
    <xf numFmtId="0" fontId="79" fillId="0" borderId="32" xfId="0" applyFont="1" applyFill="1" applyBorder="1" applyAlignment="1">
      <alignment vertical="center" wrapText="1"/>
    </xf>
    <xf numFmtId="188" fontId="79" fillId="0" borderId="99" xfId="0" applyNumberFormat="1" applyFont="1" applyFill="1" applyBorder="1" applyAlignment="1" applyProtection="1">
      <alignment vertical="center"/>
      <protection/>
    </xf>
    <xf numFmtId="188" fontId="79" fillId="0" borderId="100" xfId="0" applyNumberFormat="1" applyFont="1" applyFill="1" applyBorder="1" applyAlignment="1" applyProtection="1">
      <alignment horizontal="center" vertical="center" wrapText="1"/>
      <protection/>
    </xf>
    <xf numFmtId="0" fontId="79" fillId="0" borderId="101" xfId="0" applyNumberFormat="1" applyFont="1" applyFill="1" applyBorder="1" applyAlignment="1" applyProtection="1">
      <alignment horizontal="center" vertical="center" wrapText="1"/>
      <protection/>
    </xf>
    <xf numFmtId="188" fontId="79" fillId="0" borderId="102" xfId="0" applyNumberFormat="1" applyFont="1" applyFill="1" applyBorder="1" applyAlignment="1" applyProtection="1">
      <alignment horizontal="center" vertical="center" wrapText="1"/>
      <protection/>
    </xf>
    <xf numFmtId="0" fontId="79" fillId="0" borderId="80" xfId="0" applyNumberFormat="1" applyFont="1" applyFill="1" applyBorder="1" applyAlignment="1" applyProtection="1">
      <alignment horizontal="center" vertical="center" wrapText="1"/>
      <protection/>
    </xf>
    <xf numFmtId="188" fontId="79" fillId="0" borderId="81" xfId="0" applyNumberFormat="1" applyFont="1" applyFill="1" applyBorder="1" applyAlignment="1" applyProtection="1">
      <alignment vertical="center"/>
      <protection/>
    </xf>
    <xf numFmtId="188" fontId="79" fillId="0" borderId="103" xfId="0" applyNumberFormat="1" applyFont="1" applyFill="1" applyBorder="1" applyAlignment="1" applyProtection="1">
      <alignment vertical="center"/>
      <protection/>
    </xf>
    <xf numFmtId="194" fontId="79" fillId="0" borderId="104" xfId="0" applyNumberFormat="1" applyFont="1" applyFill="1" applyBorder="1" applyAlignment="1" applyProtection="1">
      <alignment vertical="center"/>
      <protection/>
    </xf>
    <xf numFmtId="0" fontId="84" fillId="0" borderId="105" xfId="0" applyNumberFormat="1" applyFont="1" applyFill="1" applyBorder="1" applyAlignment="1">
      <alignment horizontal="center" vertical="center"/>
    </xf>
    <xf numFmtId="49" fontId="84" fillId="0" borderId="103" xfId="0" applyNumberFormat="1" applyFont="1" applyFill="1" applyBorder="1" applyAlignment="1">
      <alignment horizontal="center" vertical="center"/>
    </xf>
    <xf numFmtId="0" fontId="84" fillId="0" borderId="106" xfId="0" applyNumberFormat="1" applyFont="1" applyFill="1" applyBorder="1" applyAlignment="1" applyProtection="1">
      <alignment horizontal="center" vertical="center"/>
      <protection/>
    </xf>
    <xf numFmtId="0" fontId="84" fillId="0" borderId="81" xfId="0" applyFont="1" applyFill="1" applyBorder="1" applyAlignment="1">
      <alignment vertical="center" wrapText="1"/>
    </xf>
    <xf numFmtId="0" fontId="79" fillId="0" borderId="107" xfId="0" applyFont="1" applyFill="1" applyBorder="1" applyAlignment="1">
      <alignment horizontal="center" vertical="center" wrapText="1"/>
    </xf>
    <xf numFmtId="0" fontId="79" fillId="0" borderId="108" xfId="0" applyFont="1" applyFill="1" applyBorder="1" applyAlignment="1">
      <alignment horizontal="center" vertical="center" wrapText="1"/>
    </xf>
    <xf numFmtId="0" fontId="79" fillId="0" borderId="109" xfId="0" applyFont="1" applyFill="1" applyBorder="1" applyAlignment="1">
      <alignment horizontal="center" vertical="center" wrapText="1"/>
    </xf>
    <xf numFmtId="49" fontId="79" fillId="0" borderId="103" xfId="0" applyNumberFormat="1" applyFont="1" applyFill="1" applyBorder="1" applyAlignment="1">
      <alignment horizontal="center" vertical="center"/>
    </xf>
    <xf numFmtId="0" fontId="79" fillId="0" borderId="103" xfId="0" applyNumberFormat="1" applyFont="1" applyFill="1" applyBorder="1" applyAlignment="1" applyProtection="1">
      <alignment horizontal="center" vertical="center"/>
      <protection/>
    </xf>
    <xf numFmtId="0" fontId="85" fillId="0" borderId="103" xfId="0" applyNumberFormat="1" applyFont="1" applyFill="1" applyBorder="1" applyAlignment="1" applyProtection="1">
      <alignment horizontal="center" vertical="center"/>
      <protection/>
    </xf>
    <xf numFmtId="0" fontId="85" fillId="0" borderId="106" xfId="0" applyNumberFormat="1" applyFont="1" applyFill="1" applyBorder="1" applyAlignment="1" applyProtection="1">
      <alignment horizontal="center" vertical="center"/>
      <protection/>
    </xf>
    <xf numFmtId="190" fontId="84" fillId="0" borderId="80" xfId="0" applyNumberFormat="1" applyFont="1" applyFill="1" applyBorder="1" applyAlignment="1" applyProtection="1">
      <alignment horizontal="center" vertical="center"/>
      <protection/>
    </xf>
    <xf numFmtId="1" fontId="84" fillId="0" borderId="81" xfId="0" applyNumberFormat="1" applyFont="1" applyFill="1" applyBorder="1" applyAlignment="1" applyProtection="1">
      <alignment horizontal="center" vertical="center"/>
      <protection/>
    </xf>
    <xf numFmtId="1" fontId="84" fillId="0" borderId="103" xfId="0" applyNumberFormat="1" applyFont="1" applyFill="1" applyBorder="1" applyAlignment="1" applyProtection="1">
      <alignment horizontal="center" vertical="center"/>
      <protection/>
    </xf>
    <xf numFmtId="1" fontId="84" fillId="0" borderId="104" xfId="0" applyNumberFormat="1" applyFont="1" applyFill="1" applyBorder="1" applyAlignment="1" applyProtection="1">
      <alignment horizontal="center" vertical="center"/>
      <protection/>
    </xf>
    <xf numFmtId="49" fontId="79" fillId="0" borderId="64" xfId="0" applyNumberFormat="1" applyFont="1" applyFill="1" applyBorder="1" applyAlignment="1">
      <alignment horizontal="center" vertical="center"/>
    </xf>
    <xf numFmtId="49" fontId="79" fillId="0" borderId="73" xfId="0" applyNumberFormat="1" applyFont="1" applyFill="1" applyBorder="1" applyAlignment="1">
      <alignment horizontal="center" vertical="center"/>
    </xf>
    <xf numFmtId="0" fontId="79" fillId="0" borderId="74" xfId="0" applyNumberFormat="1" applyFont="1" applyFill="1" applyBorder="1" applyAlignment="1" applyProtection="1">
      <alignment horizontal="center" vertical="center"/>
      <protection/>
    </xf>
    <xf numFmtId="0" fontId="79" fillId="0" borderId="68" xfId="0" applyFont="1" applyFill="1" applyBorder="1" applyAlignment="1">
      <alignment horizontal="center" vertical="center" wrapText="1"/>
    </xf>
    <xf numFmtId="1" fontId="79" fillId="0" borderId="73" xfId="0" applyNumberFormat="1" applyFont="1" applyFill="1" applyBorder="1" applyAlignment="1">
      <alignment horizontal="center" vertical="center" wrapText="1"/>
    </xf>
    <xf numFmtId="1" fontId="79" fillId="0" borderId="73" xfId="0" applyNumberFormat="1" applyFont="1" applyFill="1" applyBorder="1" applyAlignment="1">
      <alignment horizontal="center" vertical="center"/>
    </xf>
    <xf numFmtId="0" fontId="79" fillId="0" borderId="73" xfId="0" applyNumberFormat="1" applyFont="1" applyFill="1" applyBorder="1" applyAlignment="1">
      <alignment horizontal="center" vertical="center"/>
    </xf>
    <xf numFmtId="0" fontId="85" fillId="0" borderId="16" xfId="59" applyNumberFormat="1" applyFont="1" applyFill="1" applyBorder="1" applyAlignment="1" applyProtection="1">
      <alignment horizontal="center" vertical="center"/>
      <protection/>
    </xf>
    <xf numFmtId="0" fontId="79" fillId="0" borderId="10" xfId="59" applyNumberFormat="1" applyFont="1" applyFill="1" applyBorder="1" applyAlignment="1" applyProtection="1">
      <alignment horizontal="center" vertical="center"/>
      <protection/>
    </xf>
    <xf numFmtId="0" fontId="85" fillId="0" borderId="12" xfId="59" applyNumberFormat="1" applyFont="1" applyFill="1" applyBorder="1" applyAlignment="1" applyProtection="1">
      <alignment horizontal="center" vertical="center"/>
      <protection/>
    </xf>
    <xf numFmtId="49" fontId="85" fillId="0" borderId="16" xfId="0" applyNumberFormat="1" applyFont="1" applyFill="1" applyBorder="1" applyAlignment="1" applyProtection="1">
      <alignment horizontal="center" vertical="center" wrapText="1"/>
      <protection/>
    </xf>
    <xf numFmtId="49" fontId="85" fillId="0" borderId="10" xfId="0" applyNumberFormat="1" applyFont="1" applyFill="1" applyBorder="1" applyAlignment="1" applyProtection="1">
      <alignment horizontal="center" vertical="center" wrapText="1"/>
      <protection/>
    </xf>
    <xf numFmtId="0" fontId="79" fillId="0" borderId="10" xfId="59" applyFont="1" applyFill="1" applyBorder="1" applyAlignment="1">
      <alignment horizontal="center" vertical="center" wrapText="1"/>
      <protection/>
    </xf>
    <xf numFmtId="1" fontId="79" fillId="0" borderId="65" xfId="0" applyNumberFormat="1" applyFont="1" applyFill="1" applyBorder="1" applyAlignment="1">
      <alignment horizontal="center" vertical="center" wrapText="1"/>
    </xf>
    <xf numFmtId="1" fontId="79" fillId="0" borderId="65" xfId="0" applyNumberFormat="1" applyFont="1" applyFill="1" applyBorder="1" applyAlignment="1">
      <alignment horizontal="center" vertical="center"/>
    </xf>
    <xf numFmtId="0" fontId="79" fillId="0" borderId="67" xfId="0" applyFont="1" applyFill="1" applyBorder="1" applyAlignment="1">
      <alignment horizontal="center" vertical="center" wrapText="1"/>
    </xf>
    <xf numFmtId="0" fontId="84" fillId="0" borderId="81" xfId="59" applyFont="1" applyFill="1" applyBorder="1" applyAlignment="1">
      <alignment vertical="center" wrapText="1"/>
      <protection/>
    </xf>
    <xf numFmtId="0" fontId="84" fillId="0" borderId="103" xfId="59" applyFont="1" applyFill="1" applyBorder="1" applyAlignment="1">
      <alignment vertical="center" wrapText="1"/>
      <protection/>
    </xf>
    <xf numFmtId="0" fontId="84" fillId="0" borderId="106" xfId="59" applyFont="1" applyFill="1" applyBorder="1" applyAlignment="1">
      <alignment vertical="center" wrapText="1"/>
      <protection/>
    </xf>
    <xf numFmtId="190" fontId="84" fillId="0" borderId="80" xfId="0" applyNumberFormat="1" applyFont="1" applyFill="1" applyBorder="1" applyAlignment="1" applyProtection="1">
      <alignment horizontal="center" vertical="center" wrapText="1"/>
      <protection/>
    </xf>
    <xf numFmtId="1" fontId="84" fillId="0" borderId="110" xfId="0" applyNumberFormat="1" applyFont="1" applyFill="1" applyBorder="1" applyAlignment="1" applyProtection="1">
      <alignment horizontal="center" vertical="center" wrapText="1"/>
      <protection/>
    </xf>
    <xf numFmtId="1" fontId="84" fillId="0" borderId="106" xfId="0" applyNumberFormat="1" applyFont="1" applyFill="1" applyBorder="1" applyAlignment="1" applyProtection="1">
      <alignment horizontal="center" vertical="center" wrapText="1"/>
      <protection/>
    </xf>
    <xf numFmtId="1" fontId="84" fillId="0" borderId="111" xfId="0" applyNumberFormat="1" applyFont="1" applyFill="1" applyBorder="1" applyAlignment="1" applyProtection="1">
      <alignment horizontal="center" vertical="center" wrapText="1"/>
      <protection/>
    </xf>
    <xf numFmtId="1" fontId="84" fillId="0" borderId="104" xfId="0" applyNumberFormat="1" applyFont="1" applyFill="1" applyBorder="1" applyAlignment="1" applyProtection="1">
      <alignment horizontal="center" vertical="center" wrapText="1"/>
      <protection/>
    </xf>
    <xf numFmtId="1" fontId="79" fillId="0" borderId="16" xfId="0" applyNumberFormat="1" applyFont="1" applyFill="1" applyBorder="1" applyAlignment="1">
      <alignment horizontal="center" vertical="center"/>
    </xf>
    <xf numFmtId="188" fontId="79" fillId="0" borderId="0" xfId="0" applyNumberFormat="1" applyFont="1" applyFill="1" applyBorder="1" applyAlignment="1" applyProtection="1">
      <alignment vertical="center"/>
      <protection/>
    </xf>
    <xf numFmtId="49" fontId="85" fillId="0" borderId="56" xfId="0" applyNumberFormat="1" applyFont="1" applyFill="1" applyBorder="1" applyAlignment="1">
      <alignment horizontal="left" vertical="center" wrapText="1"/>
    </xf>
    <xf numFmtId="49" fontId="85" fillId="0" borderId="41" xfId="0" applyNumberFormat="1" applyFont="1" applyFill="1" applyBorder="1" applyAlignment="1" applyProtection="1">
      <alignment horizontal="center" vertical="center" wrapText="1"/>
      <protection/>
    </xf>
    <xf numFmtId="49" fontId="85" fillId="0" borderId="25" xfId="0" applyNumberFormat="1" applyFont="1" applyFill="1" applyBorder="1" applyAlignment="1" applyProtection="1">
      <alignment horizontal="center" vertical="center" wrapText="1"/>
      <protection/>
    </xf>
    <xf numFmtId="1" fontId="79" fillId="0" borderId="25" xfId="59" applyNumberFormat="1" applyFont="1" applyFill="1" applyBorder="1" applyAlignment="1">
      <alignment horizontal="center" vertical="center" wrapText="1"/>
      <protection/>
    </xf>
    <xf numFmtId="0" fontId="79" fillId="0" borderId="25" xfId="59" applyFont="1" applyFill="1" applyBorder="1" applyAlignment="1">
      <alignment horizontal="center" vertical="center" wrapText="1"/>
      <protection/>
    </xf>
    <xf numFmtId="188" fontId="85" fillId="0" borderId="10" xfId="0" applyNumberFormat="1" applyFont="1" applyFill="1" applyBorder="1" applyAlignment="1" applyProtection="1">
      <alignment vertical="center"/>
      <protection/>
    </xf>
    <xf numFmtId="49" fontId="79" fillId="0" borderId="112" xfId="0" applyNumberFormat="1" applyFont="1" applyFill="1" applyBorder="1" applyAlignment="1">
      <alignment vertical="center" wrapText="1"/>
    </xf>
    <xf numFmtId="0" fontId="79" fillId="0" borderId="39" xfId="0" applyFont="1" applyFill="1" applyBorder="1" applyAlignment="1">
      <alignment horizontal="center" vertical="center" wrapText="1"/>
    </xf>
    <xf numFmtId="192" fontId="79" fillId="0" borderId="29" xfId="0" applyNumberFormat="1" applyFont="1" applyFill="1" applyBorder="1" applyAlignment="1" applyProtection="1">
      <alignment horizontal="center" vertical="center"/>
      <protection/>
    </xf>
    <xf numFmtId="1" fontId="79" fillId="0" borderId="25" xfId="0" applyNumberFormat="1" applyFont="1" applyFill="1" applyBorder="1" applyAlignment="1">
      <alignment horizontal="center"/>
    </xf>
    <xf numFmtId="188" fontId="79" fillId="0" borderId="25" xfId="0" applyNumberFormat="1" applyFont="1" applyFill="1" applyBorder="1" applyAlignment="1" applyProtection="1">
      <alignment horizontal="center" vertical="center"/>
      <protection/>
    </xf>
    <xf numFmtId="188" fontId="79" fillId="0" borderId="40" xfId="0" applyNumberFormat="1" applyFont="1" applyFill="1" applyBorder="1" applyAlignment="1" applyProtection="1">
      <alignment horizontal="center" vertical="center"/>
      <protection/>
    </xf>
    <xf numFmtId="0" fontId="79" fillId="0" borderId="56" xfId="0" applyFont="1" applyFill="1" applyBorder="1" applyAlignment="1">
      <alignment horizontal="left" vertical="center" wrapText="1"/>
    </xf>
    <xf numFmtId="49" fontId="85" fillId="0" borderId="56" xfId="0" applyNumberFormat="1" applyFont="1" applyFill="1" applyBorder="1" applyAlignment="1">
      <alignment vertical="center" wrapText="1"/>
    </xf>
    <xf numFmtId="0" fontId="79" fillId="0" borderId="10" xfId="0" applyFont="1" applyFill="1" applyBorder="1" applyAlignment="1">
      <alignment horizontal="center"/>
    </xf>
    <xf numFmtId="0" fontId="79" fillId="0" borderId="12" xfId="0" applyFont="1" applyFill="1" applyBorder="1" applyAlignment="1">
      <alignment/>
    </xf>
    <xf numFmtId="0" fontId="79" fillId="0" borderId="16" xfId="0" applyFont="1" applyFill="1" applyBorder="1" applyAlignment="1">
      <alignment horizontal="center"/>
    </xf>
    <xf numFmtId="0" fontId="79" fillId="0" borderId="43" xfId="0" applyFont="1" applyFill="1" applyBorder="1" applyAlignment="1">
      <alignment/>
    </xf>
    <xf numFmtId="49" fontId="79" fillId="0" borderId="113" xfId="59" applyNumberFormat="1" applyFont="1" applyFill="1" applyBorder="1" applyAlignment="1">
      <alignment vertical="center" wrapText="1"/>
      <protection/>
    </xf>
    <xf numFmtId="49" fontId="79" fillId="0" borderId="56" xfId="59" applyNumberFormat="1" applyFont="1" applyFill="1" applyBorder="1" applyAlignment="1">
      <alignment vertical="center" wrapText="1"/>
      <protection/>
    </xf>
    <xf numFmtId="0" fontId="79" fillId="0" borderId="12" xfId="0" applyFont="1" applyFill="1" applyBorder="1" applyAlignment="1">
      <alignment horizontal="center"/>
    </xf>
    <xf numFmtId="0" fontId="79" fillId="0" borderId="16" xfId="0" applyFont="1" applyFill="1" applyBorder="1" applyAlignment="1">
      <alignment horizontal="center" wrapText="1"/>
    </xf>
    <xf numFmtId="0" fontId="79" fillId="0" borderId="10" xfId="0" applyFont="1" applyFill="1" applyBorder="1" applyAlignment="1">
      <alignment horizontal="center" wrapText="1"/>
    </xf>
    <xf numFmtId="0" fontId="79" fillId="0" borderId="43" xfId="0" applyFont="1" applyFill="1" applyBorder="1" applyAlignment="1">
      <alignment horizontal="center" wrapText="1"/>
    </xf>
    <xf numFmtId="49" fontId="79" fillId="0" borderId="56" xfId="59" applyNumberFormat="1" applyFont="1" applyFill="1" applyBorder="1" applyAlignment="1">
      <alignment horizontal="left" vertical="center" wrapText="1"/>
      <protection/>
    </xf>
    <xf numFmtId="188" fontId="79" fillId="0" borderId="12" xfId="0" applyNumberFormat="1" applyFont="1" applyFill="1" applyBorder="1" applyAlignment="1" applyProtection="1">
      <alignment vertical="center"/>
      <protection/>
    </xf>
    <xf numFmtId="188" fontId="79" fillId="0" borderId="16" xfId="0" applyNumberFormat="1" applyFont="1" applyFill="1" applyBorder="1" applyAlignment="1" applyProtection="1">
      <alignment horizontal="center" vertical="center"/>
      <protection/>
    </xf>
    <xf numFmtId="188" fontId="79" fillId="0" borderId="43" xfId="0" applyNumberFormat="1" applyFont="1" applyFill="1" applyBorder="1" applyAlignment="1" applyProtection="1">
      <alignment vertical="center"/>
      <protection/>
    </xf>
    <xf numFmtId="49" fontId="85" fillId="0" borderId="114" xfId="0" applyNumberFormat="1" applyFont="1" applyFill="1" applyBorder="1" applyAlignment="1">
      <alignment vertical="center" wrapText="1"/>
    </xf>
    <xf numFmtId="188" fontId="79" fillId="0" borderId="107" xfId="0" applyNumberFormat="1" applyFont="1" applyFill="1" applyBorder="1" applyAlignment="1" applyProtection="1">
      <alignment horizontal="center" vertical="center"/>
      <protection/>
    </xf>
    <xf numFmtId="188" fontId="79" fillId="0" borderId="108" xfId="0" applyNumberFormat="1" applyFont="1" applyFill="1" applyBorder="1" applyAlignment="1" applyProtection="1">
      <alignment horizontal="center" vertical="center"/>
      <protection/>
    </xf>
    <xf numFmtId="0" fontId="84" fillId="0" borderId="39" xfId="0" applyNumberFormat="1" applyFont="1" applyFill="1" applyBorder="1" applyAlignment="1">
      <alignment horizontal="center" vertical="center"/>
    </xf>
    <xf numFmtId="49" fontId="84" fillId="0" borderId="25" xfId="0" applyNumberFormat="1" applyFont="1" applyFill="1" applyBorder="1" applyAlignment="1">
      <alignment horizontal="center" vertical="center"/>
    </xf>
    <xf numFmtId="0" fontId="84" fillId="0" borderId="29" xfId="0" applyNumberFormat="1" applyFont="1" applyFill="1" applyBorder="1" applyAlignment="1" applyProtection="1">
      <alignment horizontal="center" vertical="center"/>
      <protection/>
    </xf>
    <xf numFmtId="0" fontId="84" fillId="0" borderId="41" xfId="0" applyNumberFormat="1" applyFont="1" applyFill="1" applyBorder="1" applyAlignment="1">
      <alignment horizontal="center" vertical="center"/>
    </xf>
    <xf numFmtId="0" fontId="84" fillId="0" borderId="25" xfId="0" applyNumberFormat="1" applyFont="1" applyFill="1" applyBorder="1" applyAlignment="1">
      <alignment horizontal="center" vertical="center"/>
    </xf>
    <xf numFmtId="0" fontId="84" fillId="0" borderId="40" xfId="0" applyNumberFormat="1" applyFont="1" applyFill="1" applyBorder="1" applyAlignment="1">
      <alignment horizontal="center" vertical="center"/>
    </xf>
    <xf numFmtId="0" fontId="84" fillId="0" borderId="43" xfId="0" applyNumberFormat="1" applyFont="1" applyFill="1" applyBorder="1" applyAlignment="1">
      <alignment horizontal="center" vertical="center"/>
    </xf>
    <xf numFmtId="49" fontId="84" fillId="0" borderId="10" xfId="0" applyNumberFormat="1" applyFont="1" applyFill="1" applyBorder="1" applyAlignment="1">
      <alignment horizontal="center" vertical="center"/>
    </xf>
    <xf numFmtId="0" fontId="84" fillId="0" borderId="12" xfId="0" applyNumberFormat="1" applyFont="1" applyFill="1" applyBorder="1" applyAlignment="1" applyProtection="1">
      <alignment horizontal="center" vertical="center"/>
      <protection/>
    </xf>
    <xf numFmtId="0" fontId="84" fillId="0" borderId="16" xfId="0" applyNumberFormat="1" applyFont="1" applyFill="1" applyBorder="1" applyAlignment="1">
      <alignment horizontal="center" vertical="center"/>
    </xf>
    <xf numFmtId="0" fontId="84" fillId="0" borderId="10" xfId="0" applyNumberFormat="1" applyFont="1" applyFill="1" applyBorder="1" applyAlignment="1">
      <alignment horizontal="center" vertical="center"/>
    </xf>
    <xf numFmtId="0" fontId="84" fillId="0" borderId="23" xfId="0" applyNumberFormat="1" applyFont="1" applyFill="1" applyBorder="1" applyAlignment="1">
      <alignment horizontal="center" vertical="center"/>
    </xf>
    <xf numFmtId="190" fontId="79" fillId="0" borderId="46" xfId="0" applyNumberFormat="1" applyFont="1" applyFill="1" applyBorder="1" applyAlignment="1">
      <alignment horizontal="center" vertical="center"/>
    </xf>
    <xf numFmtId="1" fontId="79" fillId="0" borderId="14" xfId="0" applyNumberFormat="1" applyFont="1" applyFill="1" applyBorder="1" applyAlignment="1">
      <alignment horizontal="center" vertical="center" wrapText="1"/>
    </xf>
    <xf numFmtId="0" fontId="79" fillId="0" borderId="18" xfId="0" applyNumberFormat="1" applyFont="1" applyFill="1" applyBorder="1" applyAlignment="1">
      <alignment horizontal="center" vertical="center" wrapText="1"/>
    </xf>
    <xf numFmtId="0" fontId="79" fillId="0" borderId="19" xfId="0" applyNumberFormat="1" applyFont="1" applyFill="1" applyBorder="1" applyAlignment="1">
      <alignment horizontal="center" vertical="center" wrapText="1"/>
    </xf>
    <xf numFmtId="0" fontId="85" fillId="0" borderId="92" xfId="0" applyNumberFormat="1" applyFont="1" applyFill="1" applyBorder="1" applyAlignment="1" applyProtection="1">
      <alignment horizontal="center" vertical="center"/>
      <protection/>
    </xf>
    <xf numFmtId="0" fontId="79" fillId="0" borderId="13" xfId="0" applyNumberFormat="1" applyFont="1" applyFill="1" applyBorder="1" applyAlignment="1" applyProtection="1">
      <alignment horizontal="center" vertical="center"/>
      <protection/>
    </xf>
    <xf numFmtId="0" fontId="85" fillId="0" borderId="13" xfId="0" applyNumberFormat="1" applyFont="1" applyFill="1" applyBorder="1" applyAlignment="1" applyProtection="1">
      <alignment horizontal="center" vertical="center"/>
      <protection/>
    </xf>
    <xf numFmtId="0" fontId="85" fillId="0" borderId="47" xfId="0" applyNumberFormat="1" applyFont="1" applyFill="1" applyBorder="1" applyAlignment="1" applyProtection="1">
      <alignment horizontal="center" vertical="center"/>
      <protection/>
    </xf>
    <xf numFmtId="190" fontId="79" fillId="0" borderId="115" xfId="0" applyNumberFormat="1" applyFont="1" applyFill="1" applyBorder="1" applyAlignment="1" applyProtection="1">
      <alignment horizontal="center" vertical="center"/>
      <protection/>
    </xf>
    <xf numFmtId="0" fontId="79" fillId="0" borderId="116" xfId="0" applyFont="1" applyFill="1" applyBorder="1" applyAlignment="1">
      <alignment horizontal="center" vertical="center" wrapText="1"/>
    </xf>
    <xf numFmtId="1" fontId="79" fillId="0" borderId="13" xfId="0" applyNumberFormat="1" applyFont="1" applyFill="1" applyBorder="1" applyAlignment="1" applyProtection="1">
      <alignment horizontal="center" vertical="center"/>
      <protection/>
    </xf>
    <xf numFmtId="1" fontId="79" fillId="0" borderId="33" xfId="0" applyNumberFormat="1" applyFont="1" applyFill="1" applyBorder="1" applyAlignment="1">
      <alignment horizontal="center" vertical="center" wrapText="1"/>
    </xf>
    <xf numFmtId="0" fontId="79" fillId="0" borderId="33" xfId="0" applyNumberFormat="1" applyFont="1" applyFill="1" applyBorder="1" applyAlignment="1" applyProtection="1">
      <alignment horizontal="center" vertical="center"/>
      <protection/>
    </xf>
    <xf numFmtId="0" fontId="84" fillId="0" borderId="77" xfId="0" applyFont="1" applyFill="1" applyBorder="1" applyAlignment="1">
      <alignment horizontal="center" vertical="center" wrapText="1"/>
    </xf>
    <xf numFmtId="0" fontId="84" fillId="0" borderId="78" xfId="0" applyFont="1" applyFill="1" applyBorder="1" applyAlignment="1">
      <alignment horizontal="center" vertical="center" wrapText="1"/>
    </xf>
    <xf numFmtId="0" fontId="84" fillId="0" borderId="79" xfId="0" applyFont="1" applyFill="1" applyBorder="1" applyAlignment="1">
      <alignment horizontal="center" vertical="center" wrapText="1"/>
    </xf>
    <xf numFmtId="190" fontId="84" fillId="0" borderId="111" xfId="0" applyNumberFormat="1" applyFont="1" applyFill="1" applyBorder="1" applyAlignment="1">
      <alignment horizontal="center" vertical="center" wrapText="1"/>
    </xf>
    <xf numFmtId="190" fontId="84" fillId="0" borderId="81" xfId="0" applyNumberFormat="1" applyFont="1" applyFill="1" applyBorder="1" applyAlignment="1">
      <alignment horizontal="center" vertical="center" wrapText="1"/>
    </xf>
    <xf numFmtId="190" fontId="84" fillId="0" borderId="103" xfId="0" applyNumberFormat="1" applyFont="1" applyFill="1" applyBorder="1" applyAlignment="1">
      <alignment horizontal="center" vertical="center" wrapText="1"/>
    </xf>
    <xf numFmtId="190" fontId="84" fillId="0" borderId="104" xfId="0" applyNumberFormat="1" applyFont="1" applyFill="1" applyBorder="1" applyAlignment="1">
      <alignment horizontal="center" vertical="center" wrapText="1"/>
    </xf>
    <xf numFmtId="1" fontId="84" fillId="0" borderId="103" xfId="0" applyNumberFormat="1" applyFont="1" applyFill="1" applyBorder="1" applyAlignment="1">
      <alignment horizontal="center" vertical="center" wrapText="1"/>
    </xf>
    <xf numFmtId="1" fontId="84" fillId="0" borderId="94" xfId="0" applyNumberFormat="1" applyFont="1" applyFill="1" applyBorder="1" applyAlignment="1">
      <alignment horizontal="center" vertical="center" wrapText="1"/>
    </xf>
    <xf numFmtId="49" fontId="79" fillId="0" borderId="49" xfId="0" applyNumberFormat="1" applyFont="1" applyFill="1" applyBorder="1" applyAlignment="1">
      <alignment horizontal="left" vertical="center" wrapText="1"/>
    </xf>
    <xf numFmtId="0" fontId="79" fillId="0" borderId="49" xfId="0" applyNumberFormat="1" applyFont="1" applyFill="1" applyBorder="1" applyAlignment="1" applyProtection="1">
      <alignment horizontal="center" vertical="center"/>
      <protection/>
    </xf>
    <xf numFmtId="1" fontId="79" fillId="0" borderId="50" xfId="0" applyNumberFormat="1" applyFont="1" applyFill="1" applyBorder="1" applyAlignment="1" applyProtection="1">
      <alignment horizontal="center" vertical="center"/>
      <protection/>
    </xf>
    <xf numFmtId="1" fontId="79" fillId="0" borderId="34" xfId="0" applyNumberFormat="1" applyFont="1" applyFill="1" applyBorder="1" applyAlignment="1" applyProtection="1">
      <alignment horizontal="center" vertical="center"/>
      <protection/>
    </xf>
    <xf numFmtId="1" fontId="79" fillId="0" borderId="49" xfId="0" applyNumberFormat="1" applyFont="1" applyFill="1" applyBorder="1" applyAlignment="1" applyProtection="1">
      <alignment horizontal="center" vertical="center"/>
      <protection/>
    </xf>
    <xf numFmtId="49" fontId="79" fillId="0" borderId="31" xfId="0" applyNumberFormat="1" applyFont="1" applyFill="1" applyBorder="1" applyAlignment="1">
      <alignment horizontal="center" vertical="center" wrapText="1"/>
    </xf>
    <xf numFmtId="1" fontId="79" fillId="0" borderId="43" xfId="0" applyNumberFormat="1" applyFont="1" applyFill="1" applyBorder="1" applyAlignment="1" applyProtection="1">
      <alignment horizontal="center" vertical="center"/>
      <protection/>
    </xf>
    <xf numFmtId="1" fontId="79" fillId="0" borderId="12" xfId="0" applyNumberFormat="1" applyFont="1" applyFill="1" applyBorder="1" applyAlignment="1" applyProtection="1">
      <alignment horizontal="center" vertical="center"/>
      <protection/>
    </xf>
    <xf numFmtId="49" fontId="79" fillId="0" borderId="23" xfId="0" applyNumberFormat="1" applyFont="1" applyFill="1" applyBorder="1" applyAlignment="1">
      <alignment horizontal="center" vertical="center" wrapText="1"/>
    </xf>
    <xf numFmtId="49" fontId="85" fillId="0" borderId="51" xfId="0" applyNumberFormat="1" applyFont="1" applyFill="1" applyBorder="1" applyAlignment="1">
      <alignment vertical="center" wrapText="1"/>
    </xf>
    <xf numFmtId="0" fontId="79" fillId="0" borderId="51" xfId="0" applyNumberFormat="1" applyFont="1" applyFill="1" applyBorder="1" applyAlignment="1" applyProtection="1">
      <alignment horizontal="center" vertical="center"/>
      <protection/>
    </xf>
    <xf numFmtId="1" fontId="79" fillId="0" borderId="42" xfId="0" applyNumberFormat="1" applyFont="1" applyFill="1" applyBorder="1" applyAlignment="1" applyProtection="1">
      <alignment horizontal="center" vertical="center"/>
      <protection/>
    </xf>
    <xf numFmtId="1" fontId="79" fillId="0" borderId="15" xfId="0" applyNumberFormat="1" applyFont="1" applyFill="1" applyBorder="1" applyAlignment="1" applyProtection="1">
      <alignment horizontal="center" vertical="center"/>
      <protection/>
    </xf>
    <xf numFmtId="1" fontId="79" fillId="0" borderId="51" xfId="0" applyNumberFormat="1" applyFont="1" applyFill="1" applyBorder="1" applyAlignment="1" applyProtection="1">
      <alignment horizontal="center" vertical="center"/>
      <protection/>
    </xf>
    <xf numFmtId="189" fontId="79" fillId="0" borderId="15" xfId="0" applyNumberFormat="1" applyFont="1" applyFill="1" applyBorder="1" applyAlignment="1" applyProtection="1">
      <alignment horizontal="center" vertical="center"/>
      <protection/>
    </xf>
    <xf numFmtId="49" fontId="79" fillId="0" borderId="32" xfId="0" applyNumberFormat="1" applyFont="1" applyFill="1" applyBorder="1" applyAlignment="1">
      <alignment horizontal="center" vertical="center" wrapText="1"/>
    </xf>
    <xf numFmtId="49" fontId="79" fillId="0" borderId="30" xfId="0" applyNumberFormat="1" applyFont="1" applyFill="1" applyBorder="1" applyAlignment="1">
      <alignment horizontal="center" vertical="center"/>
    </xf>
    <xf numFmtId="49" fontId="84" fillId="0" borderId="34" xfId="0" applyNumberFormat="1" applyFont="1" applyFill="1" applyBorder="1" applyAlignment="1">
      <alignment horizontal="center" vertical="center"/>
    </xf>
    <xf numFmtId="0" fontId="84" fillId="0" borderId="49" xfId="0" applyNumberFormat="1" applyFont="1" applyFill="1" applyBorder="1" applyAlignment="1" applyProtection="1">
      <alignment horizontal="center" vertical="center"/>
      <protection/>
    </xf>
    <xf numFmtId="190" fontId="79" fillId="0" borderId="48" xfId="0" applyNumberFormat="1" applyFont="1" applyFill="1" applyBorder="1" applyAlignment="1">
      <alignment horizontal="center" vertical="center"/>
    </xf>
    <xf numFmtId="1" fontId="79" fillId="0" borderId="50" xfId="0" applyNumberFormat="1" applyFont="1" applyFill="1" applyBorder="1" applyAlignment="1">
      <alignment horizontal="center" vertical="center"/>
    </xf>
    <xf numFmtId="1" fontId="79" fillId="0" borderId="49" xfId="0" applyNumberFormat="1" applyFont="1" applyFill="1" applyBorder="1" applyAlignment="1">
      <alignment horizontal="center" vertical="center"/>
    </xf>
    <xf numFmtId="1" fontId="79" fillId="0" borderId="117" xfId="0" applyNumberFormat="1" applyFont="1" applyFill="1" applyBorder="1" applyAlignment="1">
      <alignment horizontal="center" vertical="center"/>
    </xf>
    <xf numFmtId="0" fontId="79" fillId="0" borderId="50" xfId="0" applyNumberFormat="1" applyFont="1" applyFill="1" applyBorder="1" applyAlignment="1">
      <alignment horizontal="center" vertical="center"/>
    </xf>
    <xf numFmtId="0" fontId="84" fillId="0" borderId="34" xfId="0" applyNumberFormat="1" applyFont="1" applyFill="1" applyBorder="1" applyAlignment="1">
      <alignment horizontal="center" vertical="center"/>
    </xf>
    <xf numFmtId="1" fontId="79" fillId="0" borderId="12" xfId="0" applyNumberFormat="1" applyFont="1" applyFill="1" applyBorder="1" applyAlignment="1">
      <alignment horizontal="center" vertical="center"/>
    </xf>
    <xf numFmtId="49" fontId="79" fillId="0" borderId="38" xfId="0" applyNumberFormat="1" applyFont="1" applyFill="1" applyBorder="1" applyAlignment="1">
      <alignment horizontal="center" vertical="center"/>
    </xf>
    <xf numFmtId="49" fontId="84" fillId="0" borderId="15" xfId="0" applyNumberFormat="1" applyFont="1" applyFill="1" applyBorder="1" applyAlignment="1">
      <alignment horizontal="center" vertical="center"/>
    </xf>
    <xf numFmtId="0" fontId="84" fillId="0" borderId="51" xfId="0" applyNumberFormat="1" applyFont="1" applyFill="1" applyBorder="1" applyAlignment="1" applyProtection="1">
      <alignment horizontal="center" vertical="center"/>
      <protection/>
    </xf>
    <xf numFmtId="190" fontId="79" fillId="0" borderId="118" xfId="0" applyNumberFormat="1" applyFont="1" applyFill="1" applyBorder="1" applyAlignment="1">
      <alignment horizontal="center" vertical="center"/>
    </xf>
    <xf numFmtId="1" fontId="79" fillId="0" borderId="42" xfId="0" applyNumberFormat="1" applyFont="1" applyFill="1" applyBorder="1" applyAlignment="1">
      <alignment horizontal="center" vertical="center"/>
    </xf>
    <xf numFmtId="1" fontId="79" fillId="0" borderId="15" xfId="0" applyNumberFormat="1" applyFont="1" applyFill="1" applyBorder="1" applyAlignment="1">
      <alignment horizontal="center" vertical="center"/>
    </xf>
    <xf numFmtId="1" fontId="79" fillId="0" borderId="51" xfId="0" applyNumberFormat="1" applyFont="1" applyFill="1" applyBorder="1" applyAlignment="1">
      <alignment horizontal="center" vertical="center"/>
    </xf>
    <xf numFmtId="0" fontId="84" fillId="0" borderId="38" xfId="0" applyNumberFormat="1" applyFont="1" applyFill="1" applyBorder="1" applyAlignment="1">
      <alignment horizontal="center" vertical="center"/>
    </xf>
    <xf numFmtId="0" fontId="84" fillId="0" borderId="15" xfId="0" applyNumberFormat="1" applyFont="1" applyFill="1" applyBorder="1" applyAlignment="1">
      <alignment horizontal="center" vertical="center"/>
    </xf>
    <xf numFmtId="0" fontId="79" fillId="0" borderId="15" xfId="0" applyNumberFormat="1" applyFont="1" applyFill="1" applyBorder="1" applyAlignment="1">
      <alignment horizontal="center" vertical="center"/>
    </xf>
    <xf numFmtId="49" fontId="79" fillId="0" borderId="29" xfId="0" applyNumberFormat="1" applyFont="1" applyFill="1" applyBorder="1" applyAlignment="1">
      <alignment horizontal="left" vertical="center" wrapText="1"/>
    </xf>
    <xf numFmtId="1" fontId="79" fillId="0" borderId="29" xfId="0" applyNumberFormat="1" applyFont="1" applyFill="1" applyBorder="1" applyAlignment="1">
      <alignment horizontal="center" vertical="center"/>
    </xf>
    <xf numFmtId="49" fontId="79" fillId="0" borderId="12" xfId="0" applyNumberFormat="1" applyFont="1" applyFill="1" applyBorder="1" applyAlignment="1">
      <alignment horizontal="left" vertical="center" wrapText="1"/>
    </xf>
    <xf numFmtId="49" fontId="85" fillId="0" borderId="12" xfId="0" applyNumberFormat="1" applyFont="1" applyFill="1" applyBorder="1" applyAlignment="1">
      <alignment horizontal="left" vertical="center" wrapText="1"/>
    </xf>
    <xf numFmtId="49" fontId="85" fillId="0" borderId="47" xfId="0" applyNumberFormat="1" applyFont="1" applyFill="1" applyBorder="1" applyAlignment="1">
      <alignment vertical="center" wrapText="1"/>
    </xf>
    <xf numFmtId="49" fontId="79" fillId="0" borderId="37" xfId="0" applyNumberFormat="1" applyFont="1" applyFill="1" applyBorder="1" applyAlignment="1">
      <alignment horizontal="center" vertical="center"/>
    </xf>
    <xf numFmtId="49" fontId="84" fillId="0" borderId="13" xfId="0" applyNumberFormat="1" applyFont="1" applyFill="1" applyBorder="1" applyAlignment="1">
      <alignment horizontal="center" vertical="center"/>
    </xf>
    <xf numFmtId="0" fontId="84" fillId="0" borderId="47" xfId="0" applyNumberFormat="1" applyFont="1" applyFill="1" applyBorder="1" applyAlignment="1" applyProtection="1">
      <alignment horizontal="center" vertical="center"/>
      <protection/>
    </xf>
    <xf numFmtId="190" fontId="79" fillId="0" borderId="87" xfId="0" applyNumberFormat="1" applyFont="1" applyFill="1" applyBorder="1" applyAlignment="1">
      <alignment horizontal="center" vertical="center"/>
    </xf>
    <xf numFmtId="1" fontId="79" fillId="0" borderId="92" xfId="0" applyNumberFormat="1" applyFont="1" applyFill="1" applyBorder="1" applyAlignment="1">
      <alignment horizontal="center" vertical="center"/>
    </xf>
    <xf numFmtId="1" fontId="79" fillId="0" borderId="13" xfId="0" applyNumberFormat="1" applyFont="1" applyFill="1" applyBorder="1" applyAlignment="1">
      <alignment horizontal="center" vertical="center"/>
    </xf>
    <xf numFmtId="1" fontId="79" fillId="0" borderId="47" xfId="0" applyNumberFormat="1" applyFont="1" applyFill="1" applyBorder="1" applyAlignment="1">
      <alignment horizontal="center" vertical="center"/>
    </xf>
    <xf numFmtId="0" fontId="84" fillId="0" borderId="37" xfId="0" applyNumberFormat="1" applyFont="1" applyFill="1" applyBorder="1" applyAlignment="1">
      <alignment horizontal="center" vertical="center"/>
    </xf>
    <xf numFmtId="0" fontId="84" fillId="0" borderId="13" xfId="0" applyNumberFormat="1" applyFont="1" applyFill="1" applyBorder="1" applyAlignment="1">
      <alignment horizontal="center" vertical="center"/>
    </xf>
    <xf numFmtId="0" fontId="79" fillId="0" borderId="13" xfId="0" applyNumberFormat="1" applyFont="1" applyFill="1" applyBorder="1" applyAlignment="1">
      <alignment horizontal="center" vertical="center"/>
    </xf>
    <xf numFmtId="49" fontId="79" fillId="0" borderId="49" xfId="0" applyNumberFormat="1" applyFont="1" applyFill="1" applyBorder="1" applyAlignment="1">
      <alignment horizontal="center" vertical="center"/>
    </xf>
    <xf numFmtId="188" fontId="79" fillId="0" borderId="34" xfId="0" applyNumberFormat="1" applyFont="1" applyFill="1" applyBorder="1" applyAlignment="1" applyProtection="1">
      <alignment horizontal="center" vertical="center"/>
      <protection/>
    </xf>
    <xf numFmtId="0" fontId="79" fillId="0" borderId="31" xfId="0" applyNumberFormat="1" applyFont="1" applyFill="1" applyBorder="1" applyAlignment="1">
      <alignment horizontal="center" vertical="center" wrapText="1"/>
    </xf>
    <xf numFmtId="49" fontId="79" fillId="0" borderId="51" xfId="0" applyNumberFormat="1" applyFont="1" applyFill="1" applyBorder="1" applyAlignment="1">
      <alignment horizontal="center" vertical="center"/>
    </xf>
    <xf numFmtId="190" fontId="79" fillId="0" borderId="45" xfId="0" applyNumberFormat="1" applyFont="1" applyFill="1" applyBorder="1" applyAlignment="1">
      <alignment horizontal="center" vertical="center"/>
    </xf>
    <xf numFmtId="188" fontId="79" fillId="0" borderId="15" xfId="0" applyNumberFormat="1" applyFont="1" applyFill="1" applyBorder="1" applyAlignment="1" applyProtection="1">
      <alignment horizontal="center" vertical="center"/>
      <protection/>
    </xf>
    <xf numFmtId="0" fontId="79" fillId="0" borderId="32" xfId="0" applyNumberFormat="1" applyFont="1" applyFill="1" applyBorder="1" applyAlignment="1">
      <alignment horizontal="center" vertical="center" wrapText="1"/>
    </xf>
    <xf numFmtId="49" fontId="85" fillId="0" borderId="84" xfId="0" applyNumberFormat="1" applyFont="1" applyFill="1" applyBorder="1" applyAlignment="1">
      <alignment horizontal="left" vertical="center" wrapText="1"/>
    </xf>
    <xf numFmtId="0" fontId="79" fillId="0" borderId="34" xfId="0" applyNumberFormat="1" applyFont="1" applyFill="1" applyBorder="1" applyAlignment="1" applyProtection="1">
      <alignment horizontal="center" vertical="center"/>
      <protection/>
    </xf>
    <xf numFmtId="0" fontId="85" fillId="0" borderId="34" xfId="0" applyNumberFormat="1" applyFont="1" applyFill="1" applyBorder="1" applyAlignment="1" applyProtection="1">
      <alignment horizontal="center" vertical="center"/>
      <protection/>
    </xf>
    <xf numFmtId="0" fontId="85" fillId="0" borderId="49" xfId="0" applyNumberFormat="1" applyFont="1" applyFill="1" applyBorder="1" applyAlignment="1" applyProtection="1">
      <alignment horizontal="center" vertical="center"/>
      <protection/>
    </xf>
    <xf numFmtId="0" fontId="79" fillId="0" borderId="30" xfId="0" applyNumberFormat="1" applyFont="1" applyFill="1" applyBorder="1" applyAlignment="1" applyProtection="1">
      <alignment horizontal="center" vertical="center"/>
      <protection/>
    </xf>
    <xf numFmtId="0" fontId="85" fillId="0" borderId="10" xfId="0" applyNumberFormat="1" applyFont="1" applyFill="1" applyBorder="1" applyAlignment="1" applyProtection="1">
      <alignment horizontal="center" vertical="center"/>
      <protection/>
    </xf>
    <xf numFmtId="0" fontId="85" fillId="0" borderId="12" xfId="0" applyNumberFormat="1" applyFont="1" applyFill="1" applyBorder="1" applyAlignment="1" applyProtection="1">
      <alignment horizontal="center" vertical="center"/>
      <protection/>
    </xf>
    <xf numFmtId="0" fontId="79" fillId="0" borderId="15" xfId="0" applyNumberFormat="1" applyFont="1" applyFill="1" applyBorder="1" applyAlignment="1" applyProtection="1">
      <alignment horizontal="center" vertical="center"/>
      <protection/>
    </xf>
    <xf numFmtId="0" fontId="85" fillId="0" borderId="15" xfId="0" applyNumberFormat="1" applyFont="1" applyFill="1" applyBorder="1" applyAlignment="1" applyProtection="1">
      <alignment horizontal="center" vertical="center"/>
      <protection/>
    </xf>
    <xf numFmtId="0" fontId="85" fillId="0" borderId="51" xfId="0" applyNumberFormat="1" applyFont="1" applyFill="1" applyBorder="1" applyAlignment="1" applyProtection="1">
      <alignment horizontal="center" vertical="center"/>
      <protection/>
    </xf>
    <xf numFmtId="0" fontId="84" fillId="0" borderId="101" xfId="0" applyFont="1" applyFill="1" applyBorder="1" applyAlignment="1">
      <alignment horizontal="center" vertical="center" wrapText="1"/>
    </xf>
    <xf numFmtId="0" fontId="84" fillId="0" borderId="102" xfId="0" applyFont="1" applyFill="1" applyBorder="1" applyAlignment="1">
      <alignment horizontal="center" vertical="center" wrapText="1"/>
    </xf>
    <xf numFmtId="190" fontId="84" fillId="0" borderId="118" xfId="0" applyNumberFormat="1" applyFont="1" applyFill="1" applyBorder="1" applyAlignment="1">
      <alignment horizontal="center" vertical="center" wrapText="1"/>
    </xf>
    <xf numFmtId="1" fontId="84" fillId="0" borderId="119" xfId="0" applyNumberFormat="1" applyFont="1" applyFill="1" applyBorder="1" applyAlignment="1">
      <alignment horizontal="center" vertical="center" wrapText="1"/>
    </xf>
    <xf numFmtId="1" fontId="84" fillId="0" borderId="102" xfId="0" applyNumberFormat="1" applyFont="1" applyFill="1" applyBorder="1" applyAlignment="1">
      <alignment horizontal="center" vertical="center" wrapText="1"/>
    </xf>
    <xf numFmtId="1" fontId="84" fillId="0" borderId="120" xfId="0" applyNumberFormat="1" applyFont="1" applyFill="1" applyBorder="1" applyAlignment="1">
      <alignment horizontal="center" vertical="center" wrapText="1"/>
    </xf>
    <xf numFmtId="1" fontId="84" fillId="0" borderId="121" xfId="0" applyNumberFormat="1" applyFont="1" applyFill="1" applyBorder="1" applyAlignment="1">
      <alignment horizontal="center" vertical="center" wrapText="1"/>
    </xf>
    <xf numFmtId="1" fontId="84" fillId="0" borderId="111" xfId="0" applyNumberFormat="1" applyFont="1" applyFill="1" applyBorder="1" applyAlignment="1">
      <alignment horizontal="center" vertical="center" wrapText="1"/>
    </xf>
    <xf numFmtId="1" fontId="84" fillId="0" borderId="79" xfId="0" applyNumberFormat="1" applyFont="1" applyFill="1" applyBorder="1" applyAlignment="1">
      <alignment horizontal="center" vertical="center" wrapText="1"/>
    </xf>
    <xf numFmtId="1" fontId="84" fillId="0" borderId="99" xfId="0" applyNumberFormat="1" applyFont="1" applyFill="1" applyBorder="1" applyAlignment="1">
      <alignment horizontal="center" vertical="center" wrapText="1"/>
    </xf>
    <xf numFmtId="1" fontId="84" fillId="0" borderId="122" xfId="0" applyNumberFormat="1" applyFont="1" applyFill="1" applyBorder="1" applyAlignment="1">
      <alignment horizontal="center" vertical="center" wrapText="1"/>
    </xf>
    <xf numFmtId="1" fontId="84" fillId="0" borderId="123" xfId="0" applyNumberFormat="1" applyFont="1" applyFill="1" applyBorder="1" applyAlignment="1">
      <alignment horizontal="center" vertical="center" wrapText="1"/>
    </xf>
    <xf numFmtId="1" fontId="84" fillId="0" borderId="124" xfId="0" applyNumberFormat="1" applyFont="1" applyFill="1" applyBorder="1" applyAlignment="1">
      <alignment horizontal="center" vertical="center" wrapText="1"/>
    </xf>
    <xf numFmtId="0" fontId="79" fillId="0" borderId="0" xfId="0" applyFont="1" applyFill="1" applyBorder="1" applyAlignment="1" applyProtection="1">
      <alignment vertical="center"/>
      <protection/>
    </xf>
    <xf numFmtId="190" fontId="79" fillId="0" borderId="0" xfId="0" applyNumberFormat="1" applyFont="1" applyFill="1" applyBorder="1" applyAlignment="1" applyProtection="1">
      <alignment vertical="center"/>
      <protection/>
    </xf>
    <xf numFmtId="0" fontId="79" fillId="0" borderId="0" xfId="0" applyFont="1" applyFill="1" applyBorder="1" applyAlignment="1" applyProtection="1">
      <alignment horizontal="center" vertical="center"/>
      <protection/>
    </xf>
    <xf numFmtId="0" fontId="79" fillId="0" borderId="0" xfId="0" applyNumberFormat="1" applyFont="1" applyFill="1" applyBorder="1" applyAlignment="1" applyProtection="1">
      <alignment vertical="center"/>
      <protection/>
    </xf>
    <xf numFmtId="0" fontId="79" fillId="0" borderId="84" xfId="0" applyFont="1" applyFill="1" applyBorder="1" applyAlignment="1">
      <alignment horizontal="center" vertical="center" wrapText="1"/>
    </xf>
    <xf numFmtId="0" fontId="79" fillId="0" borderId="125" xfId="0" applyFont="1" applyFill="1" applyBorder="1" applyAlignment="1">
      <alignment horizontal="center" vertical="center" wrapText="1"/>
    </xf>
    <xf numFmtId="0" fontId="79" fillId="0" borderId="101" xfId="0" applyFont="1" applyFill="1" applyBorder="1" applyAlignment="1">
      <alignment horizontal="center" vertical="center" wrapText="1"/>
    </xf>
    <xf numFmtId="0" fontId="79" fillId="0" borderId="101" xfId="0" applyNumberFormat="1" applyFont="1" applyFill="1" applyBorder="1" applyAlignment="1" applyProtection="1">
      <alignment horizontal="center" vertical="center"/>
      <protection/>
    </xf>
    <xf numFmtId="188" fontId="79" fillId="0" borderId="101" xfId="0" applyNumberFormat="1" applyFont="1" applyFill="1" applyBorder="1" applyAlignment="1" applyProtection="1">
      <alignment horizontal="center" vertical="center"/>
      <protection/>
    </xf>
    <xf numFmtId="0" fontId="79" fillId="0" borderId="54" xfId="0" applyNumberFormat="1" applyFont="1" applyFill="1" applyBorder="1" applyAlignment="1" applyProtection="1">
      <alignment horizontal="center" vertical="center"/>
      <protection/>
    </xf>
    <xf numFmtId="0" fontId="79" fillId="0" borderId="0" xfId="0" applyNumberFormat="1" applyFont="1" applyFill="1" applyBorder="1" applyAlignment="1" applyProtection="1">
      <alignment horizontal="center" vertical="center"/>
      <protection/>
    </xf>
    <xf numFmtId="0" fontId="79" fillId="0" borderId="0" xfId="0" applyFont="1" applyFill="1" applyBorder="1" applyAlignment="1">
      <alignment horizontal="left" wrapText="1"/>
    </xf>
    <xf numFmtId="0" fontId="79" fillId="0" borderId="0" xfId="0" applyNumberFormat="1" applyFont="1" applyFill="1" applyBorder="1" applyAlignment="1">
      <alignment horizontal="left" wrapText="1"/>
    </xf>
    <xf numFmtId="189" fontId="79" fillId="0" borderId="20" xfId="0" applyNumberFormat="1" applyFont="1" applyFill="1" applyBorder="1" applyAlignment="1" applyProtection="1">
      <alignment horizontal="center" vertical="center"/>
      <protection/>
    </xf>
    <xf numFmtId="189" fontId="79" fillId="0" borderId="17" xfId="0" applyNumberFormat="1" applyFont="1" applyFill="1" applyBorder="1" applyAlignment="1" applyProtection="1">
      <alignment horizontal="center" vertical="center"/>
      <protection/>
    </xf>
    <xf numFmtId="189" fontId="79" fillId="0" borderId="21" xfId="0" applyNumberFormat="1" applyFont="1" applyFill="1" applyBorder="1" applyAlignment="1" applyProtection="1">
      <alignment horizontal="center" vertical="center"/>
      <protection/>
    </xf>
    <xf numFmtId="0" fontId="2" fillId="33" borderId="16" xfId="59" applyNumberFormat="1" applyFont="1" applyFill="1" applyBorder="1" applyAlignment="1" applyProtection="1">
      <alignment vertical="center"/>
      <protection/>
    </xf>
    <xf numFmtId="0" fontId="2" fillId="33" borderId="23" xfId="59" applyNumberFormat="1" applyFont="1" applyFill="1" applyBorder="1" applyAlignment="1" applyProtection="1">
      <alignment vertical="center"/>
      <protection/>
    </xf>
    <xf numFmtId="0" fontId="2" fillId="33" borderId="33" xfId="59" applyNumberFormat="1" applyFont="1" applyFill="1" applyBorder="1" applyAlignment="1" applyProtection="1">
      <alignment vertical="center"/>
      <protection/>
    </xf>
    <xf numFmtId="0" fontId="2" fillId="34" borderId="10" xfId="59" applyNumberFormat="1" applyFont="1" applyFill="1" applyBorder="1" applyAlignment="1" applyProtection="1">
      <alignment vertical="center"/>
      <protection/>
    </xf>
    <xf numFmtId="0" fontId="2" fillId="33" borderId="2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37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2" fillId="34" borderId="43" xfId="0" applyNumberFormat="1" applyFont="1" applyFill="1" applyBorder="1" applyAlignment="1" applyProtection="1">
      <alignment horizontal="center" vertical="center"/>
      <protection/>
    </xf>
    <xf numFmtId="49" fontId="4" fillId="33" borderId="30" xfId="0" applyNumberFormat="1" applyFont="1" applyFill="1" applyBorder="1" applyAlignment="1" applyProtection="1">
      <alignment horizontal="center" vertical="center"/>
      <protection/>
    </xf>
    <xf numFmtId="49" fontId="3" fillId="33" borderId="16" xfId="0" applyNumberFormat="1" applyFont="1" applyFill="1" applyBorder="1" applyAlignment="1" applyProtection="1">
      <alignment horizontal="center" vertical="center"/>
      <protection/>
    </xf>
    <xf numFmtId="49" fontId="3" fillId="33" borderId="38" xfId="0" applyNumberFormat="1" applyFont="1" applyFill="1" applyBorder="1" applyAlignment="1" applyProtection="1">
      <alignment horizontal="center" vertical="center"/>
      <protection/>
    </xf>
    <xf numFmtId="0" fontId="84" fillId="0" borderId="126" xfId="0" applyFont="1" applyFill="1" applyBorder="1" applyAlignment="1">
      <alignment horizontal="center" vertical="center" wrapText="1"/>
    </xf>
    <xf numFmtId="49" fontId="79" fillId="0" borderId="56" xfId="0" applyNumberFormat="1" applyFont="1" applyFill="1" applyBorder="1" applyAlignment="1">
      <alignment horizontal="left" vertical="center" wrapText="1"/>
    </xf>
    <xf numFmtId="0" fontId="84" fillId="0" borderId="79" xfId="0" applyNumberFormat="1" applyFont="1" applyFill="1" applyBorder="1" applyAlignment="1" applyProtection="1">
      <alignment horizontal="center" vertical="center"/>
      <protection/>
    </xf>
    <xf numFmtId="49" fontId="79" fillId="0" borderId="112" xfId="0" applyNumberFormat="1" applyFont="1" applyFill="1" applyBorder="1" applyAlignment="1">
      <alignment horizontal="left" vertical="center" wrapText="1"/>
    </xf>
    <xf numFmtId="0" fontId="84" fillId="0" borderId="125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wrapText="1"/>
    </xf>
    <xf numFmtId="0" fontId="79" fillId="0" borderId="43" xfId="0" applyNumberFormat="1" applyFont="1" applyFill="1" applyBorder="1" applyAlignment="1">
      <alignment horizontal="center" vertical="center" wrapText="1"/>
    </xf>
    <xf numFmtId="0" fontId="79" fillId="0" borderId="12" xfId="0" applyNumberFormat="1" applyFont="1" applyFill="1" applyBorder="1" applyAlignment="1">
      <alignment horizontal="center" vertical="center" wrapText="1"/>
    </xf>
    <xf numFmtId="49" fontId="79" fillId="0" borderId="114" xfId="0" applyNumberFormat="1" applyFont="1" applyFill="1" applyBorder="1" applyAlignment="1">
      <alignment horizontal="left" vertical="center" wrapText="1"/>
    </xf>
    <xf numFmtId="190" fontId="79" fillId="0" borderId="115" xfId="0" applyNumberFormat="1" applyFont="1" applyFill="1" applyBorder="1" applyAlignment="1">
      <alignment horizontal="center" vertical="center" wrapText="1"/>
    </xf>
    <xf numFmtId="0" fontId="79" fillId="0" borderId="92" xfId="0" applyFont="1" applyFill="1" applyBorder="1" applyAlignment="1">
      <alignment horizontal="center" vertical="center" wrapText="1"/>
    </xf>
    <xf numFmtId="0" fontId="79" fillId="0" borderId="47" xfId="0" applyNumberFormat="1" applyFont="1" applyFill="1" applyBorder="1" applyAlignment="1">
      <alignment horizontal="center" vertical="center" wrapText="1"/>
    </xf>
    <xf numFmtId="49" fontId="85" fillId="0" borderId="113" xfId="0" applyNumberFormat="1" applyFont="1" applyFill="1" applyBorder="1" applyAlignment="1">
      <alignment horizontal="left" vertical="center" wrapText="1"/>
    </xf>
    <xf numFmtId="49" fontId="4" fillId="0" borderId="127" xfId="0" applyNumberFormat="1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 wrapText="1"/>
    </xf>
    <xf numFmtId="49" fontId="31" fillId="0" borderId="34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192" fontId="4" fillId="0" borderId="31" xfId="0" applyNumberFormat="1" applyFont="1" applyFill="1" applyBorder="1" applyAlignment="1" applyProtection="1">
      <alignment horizontal="center" vertical="center" wrapText="1"/>
      <protection/>
    </xf>
    <xf numFmtId="190" fontId="4" fillId="0" borderId="48" xfId="59" applyNumberFormat="1" applyFont="1" applyFill="1" applyBorder="1" applyAlignment="1" applyProtection="1">
      <alignment horizontal="center" vertical="center"/>
      <protection/>
    </xf>
    <xf numFmtId="190" fontId="4" fillId="0" borderId="50" xfId="59" applyNumberFormat="1" applyFont="1" applyFill="1" applyBorder="1" applyAlignment="1" applyProtection="1">
      <alignment horizontal="center" vertical="center"/>
      <protection/>
    </xf>
    <xf numFmtId="190" fontId="4" fillId="0" borderId="34" xfId="59" applyNumberFormat="1" applyFont="1" applyFill="1" applyBorder="1" applyAlignment="1" applyProtection="1">
      <alignment horizontal="center" vertical="center"/>
      <protection/>
    </xf>
    <xf numFmtId="190" fontId="4" fillId="0" borderId="49" xfId="59" applyNumberFormat="1" applyFont="1" applyFill="1" applyBorder="1" applyAlignment="1" applyProtection="1">
      <alignment horizontal="center" vertical="center"/>
      <protection/>
    </xf>
    <xf numFmtId="0" fontId="3" fillId="0" borderId="127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49" fontId="3" fillId="0" borderId="91" xfId="59" applyNumberFormat="1" applyFont="1" applyFill="1" applyBorder="1" applyAlignment="1">
      <alignment horizontal="left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88" fontId="4" fillId="0" borderId="63" xfId="0" applyNumberFormat="1" applyFont="1" applyFill="1" applyBorder="1" applyAlignment="1" applyProtection="1">
      <alignment horizontal="center" vertical="center" wrapText="1"/>
      <protection/>
    </xf>
    <xf numFmtId="0" fontId="3" fillId="0" borderId="60" xfId="0" applyFont="1" applyFill="1" applyBorder="1" applyAlignment="1">
      <alignment horizontal="center" vertical="center" wrapText="1"/>
    </xf>
    <xf numFmtId="0" fontId="3" fillId="0" borderId="41" xfId="59" applyFont="1" applyFill="1" applyBorder="1" applyAlignment="1">
      <alignment horizontal="center" vertical="center" wrapText="1"/>
      <protection/>
    </xf>
    <xf numFmtId="188" fontId="3" fillId="0" borderId="29" xfId="0" applyNumberFormat="1" applyFont="1" applyFill="1" applyBorder="1" applyAlignment="1">
      <alignment horizontal="center" vertical="center" wrapText="1"/>
    </xf>
    <xf numFmtId="0" fontId="3" fillId="0" borderId="16" xfId="59" applyFont="1" applyFill="1" applyBorder="1" applyAlignment="1">
      <alignment horizontal="center" vertical="center" wrapText="1"/>
      <protection/>
    </xf>
    <xf numFmtId="0" fontId="3" fillId="0" borderId="91" xfId="59" applyFont="1" applyFill="1" applyBorder="1" applyAlignment="1">
      <alignment horizontal="center" vertical="center" wrapText="1"/>
      <protection/>
    </xf>
    <xf numFmtId="0" fontId="3" fillId="0" borderId="23" xfId="59" applyFont="1" applyFill="1" applyBorder="1" applyAlignment="1">
      <alignment horizontal="center" vertical="center" wrapText="1"/>
      <protection/>
    </xf>
    <xf numFmtId="0" fontId="3" fillId="0" borderId="43" xfId="59" applyFont="1" applyFill="1" applyBorder="1" applyAlignment="1">
      <alignment horizontal="center" vertical="center" wrapText="1"/>
      <protection/>
    </xf>
    <xf numFmtId="0" fontId="31" fillId="0" borderId="10" xfId="59" applyNumberFormat="1" applyFont="1" applyFill="1" applyBorder="1" applyAlignment="1">
      <alignment horizontal="center" vertical="center" wrapText="1"/>
      <protection/>
    </xf>
    <xf numFmtId="0" fontId="3" fillId="0" borderId="128" xfId="0" applyFont="1" applyFill="1" applyBorder="1" applyAlignment="1">
      <alignment horizontal="center" vertical="center" wrapText="1"/>
    </xf>
    <xf numFmtId="188" fontId="3" fillId="0" borderId="12" xfId="0" applyNumberFormat="1" applyFont="1" applyFill="1" applyBorder="1" applyAlignment="1">
      <alignment horizontal="center" vertical="center" wrapText="1"/>
    </xf>
    <xf numFmtId="49" fontId="3" fillId="0" borderId="129" xfId="59" applyNumberFormat="1" applyFont="1" applyFill="1" applyBorder="1" applyAlignment="1">
      <alignment horizontal="left" vertical="center" wrapText="1"/>
      <protection/>
    </xf>
    <xf numFmtId="0" fontId="4" fillId="0" borderId="38" xfId="0" applyFont="1" applyFill="1" applyBorder="1" applyAlignment="1">
      <alignment horizontal="center" vertical="center" wrapText="1"/>
    </xf>
    <xf numFmtId="49" fontId="31" fillId="0" borderId="53" xfId="0" applyNumberFormat="1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188" fontId="4" fillId="0" borderId="54" xfId="0" applyNumberFormat="1" applyFont="1" applyFill="1" applyBorder="1" applyAlignment="1" applyProtection="1">
      <alignment horizontal="center" vertical="center" wrapText="1"/>
      <protection/>
    </xf>
    <xf numFmtId="190" fontId="3" fillId="0" borderId="130" xfId="0" applyNumberFormat="1" applyFont="1" applyFill="1" applyBorder="1" applyAlignment="1" applyProtection="1">
      <alignment horizontal="center" vertical="center"/>
      <protection/>
    </xf>
    <xf numFmtId="0" fontId="3" fillId="0" borderId="131" xfId="0" applyFont="1" applyFill="1" applyBorder="1" applyAlignment="1">
      <alignment horizontal="center" vertical="center" wrapText="1"/>
    </xf>
    <xf numFmtId="188" fontId="3" fillId="0" borderId="38" xfId="0" applyNumberFormat="1" applyFont="1" applyFill="1" applyBorder="1" applyAlignment="1">
      <alignment horizontal="center" vertical="center" wrapText="1"/>
    </xf>
    <xf numFmtId="188" fontId="3" fillId="0" borderId="51" xfId="0" applyNumberFormat="1" applyFont="1" applyFill="1" applyBorder="1" applyAlignment="1">
      <alignment horizontal="center" vertical="center" wrapText="1"/>
    </xf>
    <xf numFmtId="0" fontId="3" fillId="0" borderId="38" xfId="59" applyFont="1" applyFill="1" applyBorder="1" applyAlignment="1">
      <alignment horizontal="center" vertical="center" wrapText="1"/>
      <protection/>
    </xf>
    <xf numFmtId="0" fontId="3" fillId="0" borderId="129" xfId="59" applyFont="1" applyFill="1" applyBorder="1" applyAlignment="1">
      <alignment horizontal="center" vertical="center" wrapText="1"/>
      <protection/>
    </xf>
    <xf numFmtId="0" fontId="3" fillId="0" borderId="32" xfId="59" applyFont="1" applyFill="1" applyBorder="1" applyAlignment="1">
      <alignment horizontal="center" vertical="center" wrapText="1"/>
      <protection/>
    </xf>
    <xf numFmtId="0" fontId="3" fillId="0" borderId="42" xfId="59" applyFont="1" applyFill="1" applyBorder="1" applyAlignment="1">
      <alignment horizontal="center" vertical="center" wrapText="1"/>
      <protection/>
    </xf>
    <xf numFmtId="49" fontId="4" fillId="0" borderId="49" xfId="59" applyNumberFormat="1" applyFont="1" applyFill="1" applyBorder="1" applyAlignment="1">
      <alignment horizontal="left" vertical="center" wrapText="1"/>
      <protection/>
    </xf>
    <xf numFmtId="188" fontId="4" fillId="0" borderId="31" xfId="0" applyNumberFormat="1" applyFont="1" applyFill="1" applyBorder="1" applyAlignment="1" applyProtection="1">
      <alignment horizontal="center" vertical="center" wrapText="1"/>
      <protection/>
    </xf>
    <xf numFmtId="190" fontId="4" fillId="0" borderId="50" xfId="0" applyNumberFormat="1" applyFont="1" applyFill="1" applyBorder="1" applyAlignment="1" applyProtection="1">
      <alignment horizontal="center" vertical="center"/>
      <protection/>
    </xf>
    <xf numFmtId="190" fontId="4" fillId="0" borderId="34" xfId="0" applyNumberFormat="1" applyFont="1" applyFill="1" applyBorder="1" applyAlignment="1" applyProtection="1">
      <alignment horizontal="center" vertical="center"/>
      <protection/>
    </xf>
    <xf numFmtId="190" fontId="4" fillId="0" borderId="49" xfId="0" applyNumberFormat="1" applyFont="1" applyFill="1" applyBorder="1" applyAlignment="1" applyProtection="1">
      <alignment horizontal="center" vertical="center"/>
      <protection/>
    </xf>
    <xf numFmtId="0" fontId="3" fillId="0" borderId="30" xfId="59" applyFont="1" applyFill="1" applyBorder="1" applyAlignment="1">
      <alignment horizontal="center" vertical="center" wrapText="1"/>
      <protection/>
    </xf>
    <xf numFmtId="0" fontId="3" fillId="0" borderId="34" xfId="59" applyFont="1" applyFill="1" applyBorder="1" applyAlignment="1">
      <alignment horizontal="center" vertical="center" wrapText="1"/>
      <protection/>
    </xf>
    <xf numFmtId="0" fontId="3" fillId="0" borderId="31" xfId="59" applyFont="1" applyFill="1" applyBorder="1" applyAlignment="1">
      <alignment horizontal="center" vertical="center" wrapText="1"/>
      <protection/>
    </xf>
    <xf numFmtId="0" fontId="3" fillId="0" borderId="50" xfId="59" applyFont="1" applyFill="1" applyBorder="1" applyAlignment="1">
      <alignment horizontal="center" vertical="center" wrapText="1"/>
      <protection/>
    </xf>
    <xf numFmtId="49" fontId="3" fillId="0" borderId="12" xfId="59" applyNumberFormat="1" applyFont="1" applyFill="1" applyBorder="1" applyAlignment="1">
      <alignment horizontal="left" vertical="center" wrapText="1"/>
      <protection/>
    </xf>
    <xf numFmtId="1" fontId="3" fillId="0" borderId="16" xfId="59" applyNumberFormat="1" applyFont="1" applyFill="1" applyBorder="1" applyAlignment="1">
      <alignment horizontal="center" vertical="center"/>
      <protection/>
    </xf>
    <xf numFmtId="1" fontId="3" fillId="0" borderId="43" xfId="59" applyNumberFormat="1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188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49" fontId="3" fillId="0" borderId="51" xfId="59" applyNumberFormat="1" applyFont="1" applyFill="1" applyBorder="1" applyAlignment="1">
      <alignment horizontal="left" vertical="center" wrapText="1"/>
      <protection/>
    </xf>
    <xf numFmtId="1" fontId="3" fillId="0" borderId="38" xfId="59" applyNumberFormat="1" applyFont="1" applyFill="1" applyBorder="1" applyAlignment="1">
      <alignment horizontal="center" vertical="center"/>
      <protection/>
    </xf>
    <xf numFmtId="1" fontId="3" fillId="0" borderId="42" xfId="59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Fill="1" applyBorder="1" applyAlignment="1">
      <alignment horizontal="center" vertical="center" wrapText="1"/>
    </xf>
    <xf numFmtId="188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107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49" xfId="0" applyFont="1" applyFill="1" applyBorder="1" applyAlignment="1">
      <alignment horizontal="center" vertical="center" wrapText="1"/>
    </xf>
    <xf numFmtId="0" fontId="3" fillId="0" borderId="12" xfId="59" applyFont="1" applyFill="1" applyBorder="1" applyAlignment="1">
      <alignment horizontal="center" vertical="center" wrapText="1"/>
      <protection/>
    </xf>
    <xf numFmtId="0" fontId="3" fillId="0" borderId="16" xfId="59" applyNumberFormat="1" applyFont="1" applyFill="1" applyBorder="1" applyAlignment="1" applyProtection="1">
      <alignment vertical="center"/>
      <protection/>
    </xf>
    <xf numFmtId="0" fontId="3" fillId="0" borderId="91" xfId="59" applyNumberFormat="1" applyFont="1" applyFill="1" applyBorder="1" applyAlignment="1" applyProtection="1">
      <alignment vertical="center"/>
      <protection/>
    </xf>
    <xf numFmtId="0" fontId="3" fillId="0" borderId="23" xfId="59" applyNumberFormat="1" applyFont="1" applyFill="1" applyBorder="1" applyAlignment="1" applyProtection="1">
      <alignment vertical="center"/>
      <protection/>
    </xf>
    <xf numFmtId="0" fontId="3" fillId="0" borderId="51" xfId="59" applyFont="1" applyFill="1" applyBorder="1" applyAlignment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129" xfId="0" applyNumberFormat="1" applyFont="1" applyFill="1" applyBorder="1" applyAlignment="1" applyProtection="1">
      <alignment horizontal="center" vertical="center"/>
      <protection/>
    </xf>
    <xf numFmtId="0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49" xfId="59" applyFont="1" applyFill="1" applyBorder="1" applyAlignment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vertical="center" wrapText="1"/>
    </xf>
    <xf numFmtId="0" fontId="2" fillId="0" borderId="117" xfId="0" applyFont="1" applyBorder="1" applyAlignment="1">
      <alignment horizontal="center" vertical="center"/>
    </xf>
    <xf numFmtId="0" fontId="2" fillId="0" borderId="127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" fillId="0" borderId="0" xfId="53" applyFont="1" applyAlignment="1">
      <alignment horizontal="center"/>
      <protection/>
    </xf>
    <xf numFmtId="0" fontId="2" fillId="0" borderId="47" xfId="0" applyFont="1" applyBorder="1" applyAlignment="1">
      <alignment horizontal="center" vertical="center" wrapText="1"/>
    </xf>
    <xf numFmtId="0" fontId="2" fillId="0" borderId="132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1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wrapText="1"/>
    </xf>
    <xf numFmtId="49" fontId="2" fillId="0" borderId="12" xfId="53" applyNumberFormat="1" applyFont="1" applyBorder="1" applyAlignment="1">
      <alignment horizontal="left" vertical="center" wrapText="1"/>
      <protection/>
    </xf>
    <xf numFmtId="0" fontId="14" fillId="0" borderId="91" xfId="0" applyFont="1" applyBorder="1" applyAlignment="1">
      <alignment vertical="center" wrapText="1"/>
    </xf>
    <xf numFmtId="0" fontId="14" fillId="0" borderId="43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117" xfId="0" applyFont="1" applyBorder="1" applyAlignment="1">
      <alignment horizontal="center" vertical="center" wrapText="1"/>
    </xf>
    <xf numFmtId="0" fontId="0" fillId="0" borderId="127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4" fillId="0" borderId="91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86" fillId="0" borderId="132" xfId="0" applyFont="1" applyBorder="1" applyAlignment="1">
      <alignment horizontal="center" vertical="center" wrapText="1"/>
    </xf>
    <xf numFmtId="0" fontId="86" fillId="0" borderId="92" xfId="0" applyFont="1" applyBorder="1" applyAlignment="1">
      <alignment horizontal="center" vertical="center" wrapText="1"/>
    </xf>
    <xf numFmtId="0" fontId="86" fillId="0" borderId="29" xfId="0" applyFont="1" applyBorder="1" applyAlignment="1">
      <alignment horizontal="center" vertical="center" wrapText="1"/>
    </xf>
    <xf numFmtId="0" fontId="86" fillId="0" borderId="90" xfId="0" applyFont="1" applyBorder="1" applyAlignment="1">
      <alignment horizontal="center" vertical="center" wrapText="1"/>
    </xf>
    <xf numFmtId="0" fontId="86" fillId="0" borderId="3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1" fontId="2" fillId="0" borderId="135" xfId="0" applyNumberFormat="1" applyFont="1" applyBorder="1" applyAlignment="1">
      <alignment horizontal="center" vertical="center" wrapText="1"/>
    </xf>
    <xf numFmtId="1" fontId="14" fillId="0" borderId="128" xfId="0" applyNumberFormat="1" applyFont="1" applyBorder="1" applyAlignment="1">
      <alignment horizontal="center" vertical="center" wrapText="1"/>
    </xf>
    <xf numFmtId="1" fontId="14" fillId="0" borderId="136" xfId="0" applyNumberFormat="1" applyFont="1" applyBorder="1" applyAlignment="1">
      <alignment horizontal="center" vertical="center" wrapText="1"/>
    </xf>
    <xf numFmtId="0" fontId="7" fillId="0" borderId="47" xfId="53" applyFont="1" applyBorder="1" applyAlignment="1">
      <alignment horizontal="center" vertical="center" wrapText="1"/>
      <protection/>
    </xf>
    <xf numFmtId="0" fontId="14" fillId="0" borderId="132" xfId="0" applyFont="1" applyBorder="1" applyAlignment="1">
      <alignment wrapText="1"/>
    </xf>
    <xf numFmtId="0" fontId="14" fillId="0" borderId="92" xfId="0" applyFont="1" applyBorder="1" applyAlignment="1">
      <alignment wrapText="1"/>
    </xf>
    <xf numFmtId="0" fontId="14" fillId="0" borderId="133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134" xfId="0" applyFont="1" applyBorder="1" applyAlignment="1">
      <alignment wrapText="1"/>
    </xf>
    <xf numFmtId="0" fontId="14" fillId="0" borderId="29" xfId="0" applyFont="1" applyBorder="1" applyAlignment="1">
      <alignment wrapText="1"/>
    </xf>
    <xf numFmtId="0" fontId="14" fillId="0" borderId="90" xfId="0" applyFont="1" applyBorder="1" applyAlignment="1">
      <alignment wrapText="1"/>
    </xf>
    <xf numFmtId="0" fontId="14" fillId="0" borderId="39" xfId="0" applyFont="1" applyBorder="1" applyAlignment="1">
      <alignment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1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Alignment="1">
      <alignment vertical="top" wrapText="1"/>
    </xf>
    <xf numFmtId="0" fontId="16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9" fillId="0" borderId="47" xfId="53" applyFont="1" applyBorder="1" applyAlignment="1">
      <alignment horizontal="center" vertical="center" wrapText="1"/>
      <protection/>
    </xf>
    <xf numFmtId="0" fontId="14" fillId="0" borderId="92" xfId="0" applyFont="1" applyBorder="1" applyAlignment="1">
      <alignment horizontal="center" vertical="center" wrapText="1"/>
    </xf>
    <xf numFmtId="0" fontId="14" fillId="0" borderId="133" xfId="0" applyFont="1" applyBorder="1" applyAlignment="1">
      <alignment horizontal="center" vertical="center" wrapText="1"/>
    </xf>
    <xf numFmtId="0" fontId="14" fillId="0" borderId="134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49" fontId="2" fillId="0" borderId="47" xfId="53" applyNumberFormat="1" applyFont="1" applyBorder="1" applyAlignment="1">
      <alignment horizontal="left" vertical="center" wrapText="1"/>
      <protection/>
    </xf>
    <xf numFmtId="0" fontId="14" fillId="0" borderId="132" xfId="0" applyFont="1" applyBorder="1" applyAlignment="1">
      <alignment vertical="center" wrapText="1"/>
    </xf>
    <xf numFmtId="0" fontId="14" fillId="0" borderId="92" xfId="0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14" fillId="0" borderId="90" xfId="0" applyFont="1" applyBorder="1" applyAlignment="1">
      <alignment vertical="center" wrapText="1"/>
    </xf>
    <xf numFmtId="0" fontId="14" fillId="0" borderId="39" xfId="0" applyFont="1" applyBorder="1" applyAlignment="1">
      <alignment vertical="center" wrapText="1"/>
    </xf>
    <xf numFmtId="49" fontId="2" fillId="0" borderId="12" xfId="53" applyNumberFormat="1" applyFont="1" applyBorder="1" applyAlignment="1" applyProtection="1">
      <alignment horizontal="left" vertical="center" wrapText="1"/>
      <protection locked="0"/>
    </xf>
    <xf numFmtId="0" fontId="14" fillId="0" borderId="91" xfId="0" applyFont="1" applyBorder="1" applyAlignment="1">
      <alignment horizontal="left" vertical="center" wrapText="1"/>
    </xf>
    <xf numFmtId="0" fontId="86" fillId="0" borderId="10" xfId="0" applyFont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86" fillId="0" borderId="91" xfId="0" applyNumberFormat="1" applyFont="1" applyFill="1" applyBorder="1" applyAlignment="1">
      <alignment horizontal="center" vertical="center" wrapText="1"/>
    </xf>
    <xf numFmtId="1" fontId="86" fillId="0" borderId="43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0" fontId="2" fillId="0" borderId="57" xfId="0" applyFont="1" applyBorder="1" applyAlignment="1">
      <alignment horizontal="center" wrapText="1"/>
    </xf>
    <xf numFmtId="0" fontId="14" fillId="0" borderId="136" xfId="0" applyFont="1" applyBorder="1" applyAlignment="1">
      <alignment horizontal="center" wrapText="1"/>
    </xf>
    <xf numFmtId="0" fontId="14" fillId="0" borderId="13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9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textRotation="90"/>
    </xf>
    <xf numFmtId="0" fontId="2" fillId="0" borderId="38" xfId="0" applyFont="1" applyBorder="1" applyAlignment="1">
      <alignment horizontal="center" vertical="center" textRotation="90"/>
    </xf>
    <xf numFmtId="0" fontId="2" fillId="0" borderId="135" xfId="0" applyFont="1" applyBorder="1" applyAlignment="1">
      <alignment horizontal="center" vertical="center" wrapText="1"/>
    </xf>
    <xf numFmtId="0" fontId="86" fillId="0" borderId="128" xfId="0" applyFont="1" applyBorder="1" applyAlignment="1">
      <alignment horizontal="center" vertical="center" wrapText="1"/>
    </xf>
    <xf numFmtId="0" fontId="86" fillId="0" borderId="136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7" fillId="0" borderId="47" xfId="0" applyFont="1" applyBorder="1" applyAlignment="1">
      <alignment horizontal="center" vertical="center" wrapText="1"/>
    </xf>
    <xf numFmtId="0" fontId="7" fillId="0" borderId="132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2" fillId="0" borderId="135" xfId="0" applyFont="1" applyFill="1" applyBorder="1" applyAlignment="1">
      <alignment horizontal="center" vertical="center" wrapText="1"/>
    </xf>
    <xf numFmtId="0" fontId="14" fillId="0" borderId="128" xfId="0" applyFont="1" applyFill="1" applyBorder="1" applyAlignment="1">
      <alignment horizontal="center" vertical="center" wrapText="1"/>
    </xf>
    <xf numFmtId="0" fontId="14" fillId="0" borderId="136" xfId="0" applyFont="1" applyFill="1" applyBorder="1" applyAlignment="1">
      <alignment horizontal="center" vertical="center" wrapText="1"/>
    </xf>
    <xf numFmtId="49" fontId="2" fillId="0" borderId="91" xfId="53" applyNumberFormat="1" applyFont="1" applyBorder="1" applyAlignment="1" applyProtection="1">
      <alignment horizontal="left" vertical="center" wrapText="1"/>
      <protection locked="0"/>
    </xf>
    <xf numFmtId="49" fontId="2" fillId="0" borderId="43" xfId="53" applyNumberFormat="1" applyFont="1" applyBorder="1" applyAlignment="1" applyProtection="1">
      <alignment horizontal="left" vertical="center" wrapText="1"/>
      <protection locked="0"/>
    </xf>
    <xf numFmtId="0" fontId="14" fillId="0" borderId="128" xfId="0" applyFont="1" applyBorder="1" applyAlignment="1">
      <alignment horizontal="center" vertical="center" wrapText="1"/>
    </xf>
    <xf numFmtId="0" fontId="14" fillId="0" borderId="13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 horizontal="left" wrapText="1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" fillId="0" borderId="57" xfId="0" applyFont="1" applyBorder="1" applyAlignment="1">
      <alignment horizontal="center" vertical="center" wrapText="1"/>
    </xf>
    <xf numFmtId="0" fontId="2" fillId="0" borderId="137" xfId="0" applyFont="1" applyFill="1" applyBorder="1" applyAlignment="1">
      <alignment horizontal="center" vertical="center" wrapText="1"/>
    </xf>
    <xf numFmtId="0" fontId="14" fillId="0" borderId="138" xfId="0" applyFont="1" applyFill="1" applyBorder="1" applyAlignment="1">
      <alignment horizontal="center" vertical="center" wrapText="1"/>
    </xf>
    <xf numFmtId="0" fontId="14" fillId="0" borderId="139" xfId="0" applyFont="1" applyFill="1" applyBorder="1" applyAlignment="1">
      <alignment horizontal="center" vertical="center" wrapText="1"/>
    </xf>
    <xf numFmtId="0" fontId="2" fillId="0" borderId="137" xfId="0" applyFont="1" applyBorder="1" applyAlignment="1">
      <alignment horizontal="center" vertical="center" wrapText="1"/>
    </xf>
    <xf numFmtId="0" fontId="14" fillId="0" borderId="138" xfId="0" applyFont="1" applyBorder="1" applyAlignment="1">
      <alignment horizontal="center" vertical="center" wrapText="1"/>
    </xf>
    <xf numFmtId="0" fontId="14" fillId="0" borderId="139" xfId="0" applyFont="1" applyBorder="1" applyAlignment="1">
      <alignment horizontal="center" vertical="center" wrapText="1"/>
    </xf>
    <xf numFmtId="0" fontId="2" fillId="0" borderId="140" xfId="0" applyFont="1" applyBorder="1" applyAlignment="1">
      <alignment horizontal="center" wrapText="1"/>
    </xf>
    <xf numFmtId="0" fontId="14" fillId="0" borderId="139" xfId="0" applyFont="1" applyBorder="1" applyAlignment="1">
      <alignment horizontal="center" wrapText="1"/>
    </xf>
    <xf numFmtId="0" fontId="7" fillId="0" borderId="132" xfId="53" applyFont="1" applyBorder="1" applyAlignment="1">
      <alignment horizontal="center" vertical="center" wrapText="1"/>
      <protection/>
    </xf>
    <xf numFmtId="0" fontId="7" fillId="0" borderId="92" xfId="53" applyFont="1" applyBorder="1" applyAlignment="1">
      <alignment horizontal="center" vertical="center" wrapText="1"/>
      <protection/>
    </xf>
    <xf numFmtId="0" fontId="7" fillId="0" borderId="133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134" xfId="53" applyFont="1" applyBorder="1" applyAlignment="1">
      <alignment horizontal="center" vertical="center" wrapText="1"/>
      <protection/>
    </xf>
    <xf numFmtId="0" fontId="7" fillId="0" borderId="29" xfId="53" applyFont="1" applyBorder="1" applyAlignment="1">
      <alignment horizontal="center" vertical="center" wrapText="1"/>
      <protection/>
    </xf>
    <xf numFmtId="0" fontId="7" fillId="0" borderId="90" xfId="53" applyFont="1" applyBorder="1" applyAlignment="1">
      <alignment horizontal="center" vertical="center" wrapText="1"/>
      <protection/>
    </xf>
    <xf numFmtId="0" fontId="7" fillId="0" borderId="39" xfId="53" applyFont="1" applyBorder="1" applyAlignment="1">
      <alignment horizontal="center" vertical="center" wrapText="1"/>
      <protection/>
    </xf>
    <xf numFmtId="0" fontId="86" fillId="0" borderId="138" xfId="0" applyFont="1" applyFill="1" applyBorder="1" applyAlignment="1">
      <alignment horizontal="center" vertical="center" wrapText="1"/>
    </xf>
    <xf numFmtId="0" fontId="86" fillId="0" borderId="139" xfId="0" applyFont="1" applyFill="1" applyBorder="1" applyAlignment="1">
      <alignment horizontal="center" vertical="center" wrapText="1"/>
    </xf>
    <xf numFmtId="0" fontId="7" fillId="0" borderId="12" xfId="53" applyFont="1" applyFill="1" applyBorder="1" applyAlignment="1">
      <alignment horizontal="center" vertical="center" wrapText="1"/>
      <protection/>
    </xf>
    <xf numFmtId="0" fontId="2" fillId="0" borderId="91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vertical="center" wrapText="1"/>
    </xf>
    <xf numFmtId="0" fontId="86" fillId="0" borderId="141" xfId="0" applyFont="1" applyFill="1" applyBorder="1" applyAlignment="1">
      <alignment horizontal="center" vertical="center" wrapText="1"/>
    </xf>
    <xf numFmtId="0" fontId="86" fillId="0" borderId="128" xfId="0" applyFont="1" applyFill="1" applyBorder="1" applyAlignment="1">
      <alignment horizontal="center" vertical="center" wrapText="1"/>
    </xf>
    <xf numFmtId="0" fontId="86" fillId="0" borderId="136" xfId="0" applyFont="1" applyFill="1" applyBorder="1" applyAlignment="1">
      <alignment horizontal="center" vertical="center" wrapText="1"/>
    </xf>
    <xf numFmtId="0" fontId="2" fillId="0" borderId="135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49" fontId="7" fillId="0" borderId="47" xfId="53" applyNumberFormat="1" applyFont="1" applyBorder="1" applyAlignment="1">
      <alignment horizontal="center" vertical="center" wrapText="1"/>
      <protection/>
    </xf>
    <xf numFmtId="0" fontId="0" fillId="0" borderId="142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91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12" xfId="53" applyFont="1" applyFill="1" applyBorder="1" applyAlignment="1">
      <alignment horizontal="center" vertical="center" wrapText="1"/>
      <protection/>
    </xf>
    <xf numFmtId="188" fontId="3" fillId="0" borderId="10" xfId="0" applyNumberFormat="1" applyFont="1" applyFill="1" applyBorder="1" applyAlignment="1" applyProtection="1">
      <alignment horizontal="center" vertical="center"/>
      <protection/>
    </xf>
    <xf numFmtId="188" fontId="3" fillId="0" borderId="23" xfId="0" applyNumberFormat="1" applyFont="1" applyFill="1" applyBorder="1" applyAlignment="1" applyProtection="1">
      <alignment horizontal="center" vertical="center"/>
      <protection/>
    </xf>
    <xf numFmtId="0" fontId="84" fillId="0" borderId="120" xfId="0" applyFont="1" applyFill="1" applyBorder="1" applyAlignment="1">
      <alignment horizontal="center" vertical="center" wrapText="1"/>
    </xf>
    <xf numFmtId="0" fontId="84" fillId="0" borderId="143" xfId="0" applyFont="1" applyFill="1" applyBorder="1" applyAlignment="1">
      <alignment horizontal="center" vertical="center" wrapText="1"/>
    </xf>
    <xf numFmtId="188" fontId="79" fillId="0" borderId="102" xfId="0" applyNumberFormat="1" applyFont="1" applyFill="1" applyBorder="1" applyAlignment="1" applyProtection="1">
      <alignment horizontal="center" vertical="center"/>
      <protection/>
    </xf>
    <xf numFmtId="188" fontId="79" fillId="0" borderId="100" xfId="0" applyNumberFormat="1" applyFont="1" applyFill="1" applyBorder="1" applyAlignment="1" applyProtection="1">
      <alignment horizontal="center" vertical="center"/>
      <protection/>
    </xf>
    <xf numFmtId="188" fontId="79" fillId="0" borderId="119" xfId="0" applyNumberFormat="1" applyFont="1" applyFill="1" applyBorder="1" applyAlignment="1" applyProtection="1">
      <alignment horizontal="center" vertical="center"/>
      <protection/>
    </xf>
    <xf numFmtId="188" fontId="79" fillId="0" borderId="143" xfId="0" applyNumberFormat="1" applyFont="1" applyFill="1" applyBorder="1" applyAlignment="1" applyProtection="1">
      <alignment horizontal="center" vertical="center"/>
      <protection/>
    </xf>
    <xf numFmtId="188" fontId="3" fillId="0" borderId="16" xfId="0" applyNumberFormat="1" applyFont="1" applyFill="1" applyBorder="1" applyAlignment="1" applyProtection="1">
      <alignment horizontal="center" vertical="center"/>
      <protection/>
    </xf>
    <xf numFmtId="49" fontId="79" fillId="0" borderId="144" xfId="0" applyNumberFormat="1" applyFont="1" applyFill="1" applyBorder="1" applyAlignment="1" applyProtection="1">
      <alignment horizontal="left" vertical="center"/>
      <protection/>
    </xf>
    <xf numFmtId="49" fontId="79" fillId="0" borderId="90" xfId="0" applyNumberFormat="1" applyFont="1" applyFill="1" applyBorder="1" applyAlignment="1" applyProtection="1">
      <alignment horizontal="left" vertical="center"/>
      <protection/>
    </xf>
    <xf numFmtId="188" fontId="79" fillId="0" borderId="111" xfId="0" applyNumberFormat="1" applyFont="1" applyFill="1" applyBorder="1" applyAlignment="1" applyProtection="1">
      <alignment horizontal="center" vertical="center" wrapText="1"/>
      <protection/>
    </xf>
    <xf numFmtId="188" fontId="79" fillId="0" borderId="110" xfId="0" applyNumberFormat="1" applyFont="1" applyFill="1" applyBorder="1" applyAlignment="1" applyProtection="1">
      <alignment horizontal="center" vertical="center" wrapText="1"/>
      <protection/>
    </xf>
    <xf numFmtId="188" fontId="79" fillId="0" borderId="94" xfId="0" applyNumberFormat="1" applyFont="1" applyFill="1" applyBorder="1" applyAlignment="1" applyProtection="1">
      <alignment horizontal="center" vertical="center" wrapText="1"/>
      <protection/>
    </xf>
    <xf numFmtId="49" fontId="79" fillId="0" borderId="145" xfId="0" applyNumberFormat="1" applyFont="1" applyFill="1" applyBorder="1" applyAlignment="1">
      <alignment horizontal="left" vertical="center" wrapText="1"/>
    </xf>
    <xf numFmtId="49" fontId="79" fillId="0" borderId="91" xfId="0" applyNumberFormat="1" applyFont="1" applyFill="1" applyBorder="1" applyAlignment="1">
      <alignment horizontal="left" vertical="center" wrapText="1"/>
    </xf>
    <xf numFmtId="0" fontId="84" fillId="0" borderId="81" xfId="0" applyFont="1" applyFill="1" applyBorder="1" applyAlignment="1">
      <alignment horizontal="center" vertical="center" wrapText="1"/>
    </xf>
    <xf numFmtId="0" fontId="84" fillId="0" borderId="104" xfId="0" applyFont="1" applyFill="1" applyBorder="1" applyAlignment="1">
      <alignment horizontal="center" vertical="center" wrapText="1"/>
    </xf>
    <xf numFmtId="0" fontId="84" fillId="0" borderId="111" xfId="0" applyFont="1" applyFill="1" applyBorder="1" applyAlignment="1">
      <alignment horizontal="center" vertical="center" wrapText="1"/>
    </xf>
    <xf numFmtId="0" fontId="84" fillId="0" borderId="110" xfId="0" applyFont="1" applyFill="1" applyBorder="1" applyAlignment="1">
      <alignment horizontal="center" vertical="center" wrapText="1"/>
    </xf>
    <xf numFmtId="0" fontId="84" fillId="0" borderId="94" xfId="0" applyFont="1" applyFill="1" applyBorder="1" applyAlignment="1">
      <alignment horizontal="center" vertical="center" wrapText="1"/>
    </xf>
    <xf numFmtId="49" fontId="84" fillId="0" borderId="111" xfId="0" applyNumberFormat="1" applyFont="1" applyFill="1" applyBorder="1" applyAlignment="1" applyProtection="1">
      <alignment horizontal="center" vertical="center"/>
      <protection/>
    </xf>
    <xf numFmtId="49" fontId="84" fillId="0" borderId="105" xfId="0" applyNumberFormat="1" applyFont="1" applyFill="1" applyBorder="1" applyAlignment="1" applyProtection="1">
      <alignment horizontal="center" vertical="center"/>
      <protection/>
    </xf>
    <xf numFmtId="188" fontId="3" fillId="0" borderId="34" xfId="0" applyNumberFormat="1" applyFont="1" applyFill="1" applyBorder="1" applyAlignment="1" applyProtection="1">
      <alignment horizontal="center" vertical="center"/>
      <protection/>
    </xf>
    <xf numFmtId="188" fontId="3" fillId="0" borderId="31" xfId="0" applyNumberFormat="1" applyFont="1" applyFill="1" applyBorder="1" applyAlignment="1" applyProtection="1">
      <alignment horizontal="center" vertical="center"/>
      <protection/>
    </xf>
    <xf numFmtId="188" fontId="3" fillId="0" borderId="30" xfId="0" applyNumberFormat="1" applyFont="1" applyFill="1" applyBorder="1" applyAlignment="1" applyProtection="1">
      <alignment horizontal="center" vertical="center"/>
      <protection/>
    </xf>
    <xf numFmtId="49" fontId="84" fillId="0" borderId="120" xfId="0" applyNumberFormat="1" applyFont="1" applyFill="1" applyBorder="1" applyAlignment="1">
      <alignment horizontal="center" vertical="center" wrapText="1"/>
    </xf>
    <xf numFmtId="49" fontId="84" fillId="0" borderId="110" xfId="0" applyNumberFormat="1" applyFont="1" applyFill="1" applyBorder="1" applyAlignment="1">
      <alignment horizontal="center" vertical="center" wrapText="1"/>
    </xf>
    <xf numFmtId="49" fontId="84" fillId="0" borderId="94" xfId="0" applyNumberFormat="1" applyFont="1" applyFill="1" applyBorder="1" applyAlignment="1">
      <alignment horizontal="center" vertical="center" wrapText="1"/>
    </xf>
    <xf numFmtId="190" fontId="79" fillId="0" borderId="117" xfId="0" applyNumberFormat="1" applyFont="1" applyFill="1" applyBorder="1" applyAlignment="1">
      <alignment horizontal="center" vertical="center" wrapText="1"/>
    </xf>
    <xf numFmtId="190" fontId="79" fillId="0" borderId="127" xfId="0" applyNumberFormat="1" applyFont="1" applyFill="1" applyBorder="1" applyAlignment="1">
      <alignment horizontal="center" vertical="center" wrapText="1"/>
    </xf>
    <xf numFmtId="190" fontId="79" fillId="0" borderId="82" xfId="0" applyNumberFormat="1" applyFont="1" applyFill="1" applyBorder="1" applyAlignment="1">
      <alignment horizontal="center" vertical="center" wrapText="1"/>
    </xf>
    <xf numFmtId="49" fontId="79" fillId="0" borderId="56" xfId="0" applyNumberFormat="1" applyFont="1" applyFill="1" applyBorder="1" applyAlignment="1">
      <alignment horizontal="left" vertical="center" wrapText="1"/>
    </xf>
    <xf numFmtId="0" fontId="84" fillId="0" borderId="77" xfId="0" applyNumberFormat="1" applyFont="1" applyFill="1" applyBorder="1" applyAlignment="1" applyProtection="1">
      <alignment horizontal="center" vertical="center"/>
      <protection/>
    </xf>
    <xf numFmtId="0" fontId="84" fillId="0" borderId="79" xfId="0" applyNumberFormat="1" applyFont="1" applyFill="1" applyBorder="1" applyAlignment="1" applyProtection="1">
      <alignment horizontal="center" vertical="center"/>
      <protection/>
    </xf>
    <xf numFmtId="0" fontId="84" fillId="0" borderId="111" xfId="0" applyNumberFormat="1" applyFont="1" applyFill="1" applyBorder="1" applyAlignment="1" applyProtection="1">
      <alignment horizontal="center" vertical="center"/>
      <protection/>
    </xf>
    <xf numFmtId="0" fontId="84" fillId="0" borderId="110" xfId="0" applyNumberFormat="1" applyFont="1" applyFill="1" applyBorder="1" applyAlignment="1" applyProtection="1">
      <alignment horizontal="center" vertical="center"/>
      <protection/>
    </xf>
    <xf numFmtId="0" fontId="84" fillId="0" borderId="94" xfId="0" applyNumberFormat="1" applyFont="1" applyFill="1" applyBorder="1" applyAlignment="1" applyProtection="1">
      <alignment horizontal="center" vertical="center"/>
      <protection/>
    </xf>
    <xf numFmtId="0" fontId="79" fillId="0" borderId="120" xfId="0" applyFont="1" applyFill="1" applyBorder="1" applyAlignment="1">
      <alignment horizontal="center" wrapText="1"/>
    </xf>
    <xf numFmtId="0" fontId="79" fillId="0" borderId="119" xfId="0" applyFont="1" applyFill="1" applyBorder="1" applyAlignment="1">
      <alignment horizontal="center" wrapText="1"/>
    </xf>
    <xf numFmtId="0" fontId="79" fillId="0" borderId="143" xfId="0" applyFont="1" applyFill="1" applyBorder="1" applyAlignment="1">
      <alignment horizontal="center" wrapText="1"/>
    </xf>
    <xf numFmtId="0" fontId="79" fillId="0" borderId="41" xfId="0" applyNumberFormat="1" applyFont="1" applyFill="1" applyBorder="1" applyAlignment="1" applyProtection="1">
      <alignment horizontal="left" vertical="center"/>
      <protection/>
    </xf>
    <xf numFmtId="0" fontId="79" fillId="0" borderId="40" xfId="0" applyNumberFormat="1" applyFont="1" applyFill="1" applyBorder="1" applyAlignment="1" applyProtection="1">
      <alignment horizontal="left" vertical="center"/>
      <protection/>
    </xf>
    <xf numFmtId="0" fontId="80" fillId="0" borderId="111" xfId="0" applyFont="1" applyFill="1" applyBorder="1" applyAlignment="1">
      <alignment horizontal="center" vertical="center" wrapText="1"/>
    </xf>
    <xf numFmtId="0" fontId="80" fillId="0" borderId="94" xfId="0" applyFont="1" applyFill="1" applyBorder="1" applyAlignment="1">
      <alignment horizontal="center" vertical="center" wrapText="1"/>
    </xf>
    <xf numFmtId="190" fontId="84" fillId="0" borderId="103" xfId="0" applyNumberFormat="1" applyFont="1" applyFill="1" applyBorder="1" applyAlignment="1" applyProtection="1">
      <alignment horizontal="center" vertical="center" wrapText="1"/>
      <protection/>
    </xf>
    <xf numFmtId="190" fontId="87" fillId="0" borderId="103" xfId="0" applyNumberFormat="1" applyFont="1" applyFill="1" applyBorder="1" applyAlignment="1">
      <alignment horizontal="center" vertical="center" wrapText="1"/>
    </xf>
    <xf numFmtId="190" fontId="87" fillId="0" borderId="104" xfId="0" applyNumberFormat="1" applyFont="1" applyFill="1" applyBorder="1" applyAlignment="1">
      <alignment horizontal="center" vertical="center" wrapText="1"/>
    </xf>
    <xf numFmtId="0" fontId="79" fillId="0" borderId="146" xfId="0" applyNumberFormat="1" applyFont="1" applyFill="1" applyBorder="1" applyAlignment="1" applyProtection="1">
      <alignment horizontal="center" vertical="center"/>
      <protection/>
    </xf>
    <xf numFmtId="0" fontId="79" fillId="0" borderId="147" xfId="0" applyNumberFormat="1" applyFont="1" applyFill="1" applyBorder="1" applyAlignment="1" applyProtection="1">
      <alignment horizontal="center" vertical="center"/>
      <protection/>
    </xf>
    <xf numFmtId="0" fontId="79" fillId="0" borderId="148" xfId="0" applyNumberFormat="1" applyFont="1" applyFill="1" applyBorder="1" applyAlignment="1" applyProtection="1">
      <alignment horizontal="center" vertical="center"/>
      <protection/>
    </xf>
    <xf numFmtId="49" fontId="79" fillId="0" borderId="145" xfId="0" applyNumberFormat="1" applyFont="1" applyFill="1" applyBorder="1" applyAlignment="1" applyProtection="1">
      <alignment horizontal="left" vertical="center"/>
      <protection/>
    </xf>
    <xf numFmtId="49" fontId="79" fillId="0" borderId="56" xfId="0" applyNumberFormat="1" applyFont="1" applyFill="1" applyBorder="1" applyAlignment="1" applyProtection="1">
      <alignment horizontal="left" vertical="center"/>
      <protection/>
    </xf>
    <xf numFmtId="0" fontId="84" fillId="0" borderId="146" xfId="59" applyFont="1" applyFill="1" applyBorder="1" applyAlignment="1">
      <alignment horizontal="center" vertical="center" wrapText="1"/>
      <protection/>
    </xf>
    <xf numFmtId="0" fontId="84" fillId="0" borderId="94" xfId="59" applyFont="1" applyFill="1" applyBorder="1" applyAlignment="1">
      <alignment horizontal="center" vertical="center" wrapText="1"/>
      <protection/>
    </xf>
    <xf numFmtId="0" fontId="79" fillId="0" borderId="149" xfId="0" applyFont="1" applyFill="1" applyBorder="1" applyAlignment="1" applyProtection="1">
      <alignment horizontal="center" vertical="center"/>
      <protection/>
    </xf>
    <xf numFmtId="0" fontId="79" fillId="0" borderId="150" xfId="0" applyFont="1" applyFill="1" applyBorder="1" applyAlignment="1" applyProtection="1">
      <alignment horizontal="center" vertical="center"/>
      <protection/>
    </xf>
    <xf numFmtId="0" fontId="79" fillId="0" borderId="151" xfId="0" applyFont="1" applyFill="1" applyBorder="1" applyAlignment="1" applyProtection="1">
      <alignment horizontal="center" vertical="center"/>
      <protection/>
    </xf>
    <xf numFmtId="0" fontId="79" fillId="0" borderId="37" xfId="0" applyNumberFormat="1" applyFont="1" applyFill="1" applyBorder="1" applyAlignment="1" applyProtection="1">
      <alignment horizontal="left" vertical="center"/>
      <protection/>
    </xf>
    <xf numFmtId="0" fontId="79" fillId="0" borderId="33" xfId="0" applyNumberFormat="1" applyFont="1" applyFill="1" applyBorder="1" applyAlignment="1" applyProtection="1">
      <alignment horizontal="left" vertical="center"/>
      <protection/>
    </xf>
    <xf numFmtId="49" fontId="79" fillId="0" borderId="144" xfId="0" applyNumberFormat="1" applyFont="1" applyFill="1" applyBorder="1" applyAlignment="1">
      <alignment horizontal="left" vertical="center" wrapText="1"/>
    </xf>
    <xf numFmtId="49" fontId="79" fillId="0" borderId="112" xfId="0" applyNumberFormat="1" applyFont="1" applyFill="1" applyBorder="1" applyAlignment="1">
      <alignment horizontal="left" vertical="center" wrapText="1"/>
    </xf>
    <xf numFmtId="190" fontId="84" fillId="0" borderId="113" xfId="0" applyNumberFormat="1" applyFont="1" applyFill="1" applyBorder="1" applyAlignment="1">
      <alignment horizontal="center" vertical="center" wrapText="1"/>
    </xf>
    <xf numFmtId="188" fontId="4" fillId="0" borderId="119" xfId="0" applyNumberFormat="1" applyFont="1" applyFill="1" applyBorder="1" applyAlignment="1" applyProtection="1">
      <alignment horizontal="center" vertical="center"/>
      <protection/>
    </xf>
    <xf numFmtId="188" fontId="3" fillId="0" borderId="98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85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9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54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62" xfId="0" applyNumberFormat="1" applyFont="1" applyFill="1" applyBorder="1" applyAlignment="1" applyProtection="1">
      <alignment horizontal="center" vertical="center" wrapText="1"/>
      <protection/>
    </xf>
    <xf numFmtId="188" fontId="3" fillId="0" borderId="11" xfId="0" applyNumberFormat="1" applyFont="1" applyFill="1" applyBorder="1" applyAlignment="1" applyProtection="1">
      <alignment horizontal="center" vertical="center" wrapText="1"/>
      <protection/>
    </xf>
    <xf numFmtId="188" fontId="3" fillId="0" borderId="63" xfId="0" applyNumberFormat="1" applyFont="1" applyFill="1" applyBorder="1" applyAlignment="1" applyProtection="1">
      <alignment horizontal="center" vertical="center" wrapText="1"/>
      <protection/>
    </xf>
    <xf numFmtId="188" fontId="3" fillId="0" borderId="96" xfId="0" applyNumberFormat="1" applyFont="1" applyFill="1" applyBorder="1" applyAlignment="1" applyProtection="1">
      <alignment horizontal="center" vertical="center" wrapText="1"/>
      <protection/>
    </xf>
    <xf numFmtId="188" fontId="3" fillId="0" borderId="95" xfId="0" applyNumberFormat="1" applyFont="1" applyFill="1" applyBorder="1" applyAlignment="1" applyProtection="1">
      <alignment horizontal="center" vertical="center" wrapText="1"/>
      <protection/>
    </xf>
    <xf numFmtId="188" fontId="3" fillId="0" borderId="28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02" xfId="0" applyNumberFormat="1" applyFont="1" applyFill="1" applyBorder="1" applyAlignment="1" applyProtection="1">
      <alignment horizontal="center" vertical="center" textRotation="90" wrapText="1"/>
      <protection/>
    </xf>
    <xf numFmtId="189" fontId="84" fillId="0" borderId="146" xfId="0" applyNumberFormat="1" applyFont="1" applyFill="1" applyBorder="1" applyAlignment="1" applyProtection="1">
      <alignment horizontal="center" vertical="center"/>
      <protection/>
    </xf>
    <xf numFmtId="189" fontId="84" fillId="0" borderId="147" xfId="0" applyNumberFormat="1" applyFont="1" applyFill="1" applyBorder="1" applyAlignment="1" applyProtection="1">
      <alignment horizontal="center" vertical="center"/>
      <protection/>
    </xf>
    <xf numFmtId="189" fontId="84" fillId="0" borderId="0" xfId="0" applyNumberFormat="1" applyFont="1" applyFill="1" applyBorder="1" applyAlignment="1" applyProtection="1">
      <alignment horizontal="center" vertical="center"/>
      <protection/>
    </xf>
    <xf numFmtId="189" fontId="84" fillId="0" borderId="148" xfId="0" applyNumberFormat="1" applyFont="1" applyFill="1" applyBorder="1" applyAlignment="1" applyProtection="1">
      <alignment horizontal="center" vertical="center"/>
      <protection/>
    </xf>
    <xf numFmtId="188" fontId="3" fillId="0" borderId="34" xfId="0" applyNumberFormat="1" applyFont="1" applyFill="1" applyBorder="1" applyAlignment="1" applyProtection="1">
      <alignment horizontal="center" vertical="center" wrapText="1"/>
      <protection/>
    </xf>
    <xf numFmtId="188" fontId="3" fillId="0" borderId="10" xfId="0" applyNumberFormat="1" applyFont="1" applyFill="1" applyBorder="1" applyAlignment="1" applyProtection="1">
      <alignment horizontal="center" vertical="center" wrapText="1"/>
      <protection/>
    </xf>
    <xf numFmtId="188" fontId="3" fillId="0" borderId="152" xfId="0" applyNumberFormat="1" applyFont="1" applyFill="1" applyBorder="1" applyAlignment="1" applyProtection="1">
      <alignment horizontal="center" vertical="center" wrapText="1"/>
      <protection/>
    </xf>
    <xf numFmtId="188" fontId="3" fillId="0" borderId="153" xfId="0" applyNumberFormat="1" applyFont="1" applyFill="1" applyBorder="1" applyAlignment="1" applyProtection="1">
      <alignment horizontal="center" vertical="center" wrapText="1"/>
      <protection/>
    </xf>
    <xf numFmtId="188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88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00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7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01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24" xfId="0" applyNumberFormat="1" applyFont="1" applyFill="1" applyBorder="1" applyAlignment="1" applyProtection="1">
      <alignment horizontal="center" vertical="center" wrapText="1"/>
      <protection/>
    </xf>
    <xf numFmtId="188" fontId="3" fillId="0" borderId="24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53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36" xfId="0" applyNumberFormat="1" applyFont="1" applyFill="1" applyBorder="1" applyAlignment="1" applyProtection="1">
      <alignment horizontal="center" vertical="center" wrapText="1"/>
      <protection/>
    </xf>
    <xf numFmtId="188" fontId="3" fillId="0" borderId="53" xfId="0" applyNumberFormat="1" applyFont="1" applyFill="1" applyBorder="1" applyAlignment="1" applyProtection="1">
      <alignment horizontal="center" vertical="center" wrapText="1"/>
      <protection/>
    </xf>
    <xf numFmtId="188" fontId="3" fillId="0" borderId="31" xfId="0" applyNumberFormat="1" applyFont="1" applyFill="1" applyBorder="1" applyAlignment="1" applyProtection="1">
      <alignment horizontal="center" vertical="center" wrapText="1"/>
      <protection/>
    </xf>
    <xf numFmtId="188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84" fillId="0" borderId="119" xfId="0" applyFont="1" applyFill="1" applyBorder="1" applyAlignment="1">
      <alignment horizontal="center" vertical="center" wrapText="1"/>
    </xf>
    <xf numFmtId="0" fontId="84" fillId="0" borderId="106" xfId="0" applyFont="1" applyFill="1" applyBorder="1" applyAlignment="1">
      <alignment horizontal="center" vertical="center" wrapText="1"/>
    </xf>
    <xf numFmtId="0" fontId="79" fillId="0" borderId="145" xfId="59" applyNumberFormat="1" applyFont="1" applyFill="1" applyBorder="1" applyAlignment="1" applyProtection="1">
      <alignment horizontal="left" vertical="center" wrapText="1"/>
      <protection/>
    </xf>
    <xf numFmtId="0" fontId="79" fillId="0" borderId="91" xfId="59" applyNumberFormat="1" applyFont="1" applyFill="1" applyBorder="1" applyAlignment="1" applyProtection="1">
      <alignment horizontal="left" vertical="center" wrapText="1"/>
      <protection/>
    </xf>
    <xf numFmtId="188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5" xfId="0" applyNumberFormat="1" applyFont="1" applyFill="1" applyBorder="1" applyAlignment="1" applyProtection="1">
      <alignment horizontal="center" vertical="center" textRotation="90" wrapText="1"/>
      <protection/>
    </xf>
    <xf numFmtId="49" fontId="84" fillId="0" borderId="111" xfId="0" applyNumberFormat="1" applyFont="1" applyFill="1" applyBorder="1" applyAlignment="1">
      <alignment horizontal="center" vertical="center" wrapText="1"/>
    </xf>
    <xf numFmtId="49" fontId="84" fillId="0" borderId="119" xfId="0" applyNumberFormat="1" applyFont="1" applyFill="1" applyBorder="1" applyAlignment="1">
      <alignment horizontal="center" vertical="center" wrapText="1"/>
    </xf>
    <xf numFmtId="49" fontId="84" fillId="0" borderId="0" xfId="59" applyNumberFormat="1" applyFont="1" applyFill="1" applyBorder="1" applyAlignment="1">
      <alignment horizontal="right" vertical="center" wrapText="1"/>
      <protection/>
    </xf>
    <xf numFmtId="0" fontId="4" fillId="0" borderId="90" xfId="0" applyFont="1" applyFill="1" applyBorder="1" applyAlignment="1" applyProtection="1">
      <alignment horizontal="right" vertical="center"/>
      <protection/>
    </xf>
    <xf numFmtId="0" fontId="8" fillId="0" borderId="9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0" fontId="84" fillId="0" borderId="125" xfId="0" applyFont="1" applyFill="1" applyBorder="1" applyAlignment="1">
      <alignment horizontal="center" vertical="center" wrapText="1"/>
    </xf>
    <xf numFmtId="0" fontId="84" fillId="0" borderId="154" xfId="0" applyFont="1" applyFill="1" applyBorder="1" applyAlignment="1">
      <alignment horizontal="center" vertical="center" wrapText="1"/>
    </xf>
    <xf numFmtId="188" fontId="79" fillId="0" borderId="120" xfId="0" applyNumberFormat="1" applyFont="1" applyFill="1" applyBorder="1" applyAlignment="1" applyProtection="1">
      <alignment horizontal="center" vertical="center"/>
      <protection/>
    </xf>
    <xf numFmtId="0" fontId="8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79" fillId="0" borderId="155" xfId="0" applyFont="1" applyFill="1" applyBorder="1" applyAlignment="1" applyProtection="1">
      <alignment horizontal="center" vertical="center"/>
      <protection/>
    </xf>
    <xf numFmtId="0" fontId="79" fillId="0" borderId="156" xfId="0" applyFont="1" applyFill="1" applyBorder="1" applyAlignment="1" applyProtection="1">
      <alignment horizontal="center" vertical="center"/>
      <protection/>
    </xf>
    <xf numFmtId="0" fontId="79" fillId="0" borderId="157" xfId="0" applyFont="1" applyFill="1" applyBorder="1" applyAlignment="1" applyProtection="1">
      <alignment horizontal="center" vertical="center"/>
      <protection/>
    </xf>
    <xf numFmtId="0" fontId="79" fillId="0" borderId="158" xfId="0" applyFont="1" applyFill="1" applyBorder="1" applyAlignment="1">
      <alignment horizontal="center" wrapText="1"/>
    </xf>
    <xf numFmtId="0" fontId="79" fillId="0" borderId="159" xfId="0" applyFont="1" applyFill="1" applyBorder="1" applyAlignment="1">
      <alignment horizontal="center" wrapText="1"/>
    </xf>
    <xf numFmtId="0" fontId="79" fillId="0" borderId="160" xfId="0" applyFont="1" applyFill="1" applyBorder="1" applyAlignment="1">
      <alignment horizontal="center" wrapText="1"/>
    </xf>
    <xf numFmtId="0" fontId="79" fillId="0" borderId="16" xfId="0" applyFont="1" applyFill="1" applyBorder="1" applyAlignment="1" applyProtection="1">
      <alignment horizontal="center" vertical="center"/>
      <protection/>
    </xf>
    <xf numFmtId="0" fontId="79" fillId="0" borderId="10" xfId="0" applyFont="1" applyFill="1" applyBorder="1" applyAlignment="1" applyProtection="1">
      <alignment horizontal="center" vertical="center"/>
      <protection/>
    </xf>
    <xf numFmtId="0" fontId="79" fillId="0" borderId="23" xfId="0" applyFont="1" applyFill="1" applyBorder="1" applyAlignment="1" applyProtection="1">
      <alignment horizontal="center" vertical="center"/>
      <protection/>
    </xf>
    <xf numFmtId="0" fontId="79" fillId="0" borderId="0" xfId="0" applyFont="1" applyFill="1" applyBorder="1" applyAlignment="1">
      <alignment horizontal="center" wrapText="1"/>
    </xf>
    <xf numFmtId="0" fontId="84" fillId="0" borderId="111" xfId="0" applyFont="1" applyFill="1" applyBorder="1" applyAlignment="1">
      <alignment horizontal="center" wrapText="1"/>
    </xf>
    <xf numFmtId="0" fontId="84" fillId="0" borderId="110" xfId="0" applyFont="1" applyFill="1" applyBorder="1" applyAlignment="1">
      <alignment horizontal="center" wrapText="1"/>
    </xf>
    <xf numFmtId="0" fontId="84" fillId="0" borderId="94" xfId="0" applyFont="1" applyFill="1" applyBorder="1" applyAlignment="1">
      <alignment horizontal="center" wrapText="1"/>
    </xf>
    <xf numFmtId="190" fontId="84" fillId="0" borderId="81" xfId="0" applyNumberFormat="1" applyFont="1" applyFill="1" applyBorder="1" applyAlignment="1" applyProtection="1">
      <alignment horizontal="center" vertical="center" wrapText="1"/>
      <protection/>
    </xf>
    <xf numFmtId="188" fontId="4" fillId="0" borderId="111" xfId="0" applyNumberFormat="1" applyFont="1" applyFill="1" applyBorder="1" applyAlignment="1" applyProtection="1">
      <alignment horizontal="center" vertical="center"/>
      <protection/>
    </xf>
    <xf numFmtId="188" fontId="4" fillId="0" borderId="110" xfId="0" applyNumberFormat="1" applyFont="1" applyFill="1" applyBorder="1" applyAlignment="1" applyProtection="1">
      <alignment horizontal="center" vertical="center"/>
      <protection/>
    </xf>
    <xf numFmtId="188" fontId="4" fillId="0" borderId="94" xfId="0" applyNumberFormat="1" applyFont="1" applyFill="1" applyBorder="1" applyAlignment="1" applyProtection="1">
      <alignment horizontal="center" vertical="center"/>
      <protection/>
    </xf>
    <xf numFmtId="0" fontId="3" fillId="0" borderId="122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6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52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6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5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62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46" xfId="0" applyNumberFormat="1" applyFont="1" applyFill="1" applyBorder="1" applyAlignment="1" applyProtection="1">
      <alignment horizontal="center" vertical="center" wrapText="1"/>
      <protection/>
    </xf>
    <xf numFmtId="188" fontId="3" fillId="0" borderId="147" xfId="0" applyNumberFormat="1" applyFont="1" applyFill="1" applyBorder="1" applyAlignment="1" applyProtection="1">
      <alignment horizontal="center" vertical="center" wrapText="1"/>
      <protection/>
    </xf>
    <xf numFmtId="188" fontId="3" fillId="0" borderId="148" xfId="0" applyNumberFormat="1" applyFont="1" applyFill="1" applyBorder="1" applyAlignment="1" applyProtection="1">
      <alignment horizontal="center" vertical="center" wrapText="1"/>
      <protection/>
    </xf>
    <xf numFmtId="188" fontId="3" fillId="0" borderId="30" xfId="0" applyNumberFormat="1" applyFont="1" applyFill="1" applyBorder="1" applyAlignment="1" applyProtection="1">
      <alignment horizontal="center" vertical="center" wrapText="1"/>
      <protection/>
    </xf>
    <xf numFmtId="188" fontId="3" fillId="0" borderId="16" xfId="0" applyNumberFormat="1" applyFont="1" applyFill="1" applyBorder="1" applyAlignment="1" applyProtection="1">
      <alignment horizontal="center" vertical="center" wrapText="1"/>
      <protection/>
    </xf>
    <xf numFmtId="188" fontId="3" fillId="0" borderId="163" xfId="0" applyNumberFormat="1" applyFont="1" applyFill="1" applyBorder="1" applyAlignment="1" applyProtection="1">
      <alignment horizontal="center" vertical="top" wrapText="1"/>
      <protection/>
    </xf>
    <xf numFmtId="188" fontId="3" fillId="0" borderId="147" xfId="0" applyNumberFormat="1" applyFont="1" applyFill="1" applyBorder="1" applyAlignment="1" applyProtection="1">
      <alignment horizontal="center" vertical="top" wrapText="1"/>
      <protection/>
    </xf>
    <xf numFmtId="188" fontId="3" fillId="0" borderId="164" xfId="0" applyNumberFormat="1" applyFont="1" applyFill="1" applyBorder="1" applyAlignment="1" applyProtection="1">
      <alignment horizontal="center" vertical="top" wrapText="1"/>
      <protection/>
    </xf>
    <xf numFmtId="188" fontId="3" fillId="0" borderId="61" xfId="0" applyNumberFormat="1" applyFont="1" applyFill="1" applyBorder="1" applyAlignment="1" applyProtection="1">
      <alignment horizontal="center" vertical="top" wrapText="1"/>
      <protection/>
    </xf>
    <xf numFmtId="188" fontId="3" fillId="0" borderId="90" xfId="0" applyNumberFormat="1" applyFont="1" applyFill="1" applyBorder="1" applyAlignment="1" applyProtection="1">
      <alignment horizontal="center" vertical="top" wrapText="1"/>
      <protection/>
    </xf>
    <xf numFmtId="188" fontId="3" fillId="0" borderId="89" xfId="0" applyNumberFormat="1" applyFont="1" applyFill="1" applyBorder="1" applyAlignment="1" applyProtection="1">
      <alignment horizontal="center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3 2" xfId="57"/>
    <cellStyle name="Обычный 4" xfId="58"/>
    <cellStyle name="Обычный_Plan Уч(бакал.) д_о 2013_14а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8"/>
  <sheetViews>
    <sheetView view="pageBreakPreview" zoomScale="70" zoomScaleNormal="50" zoomScaleSheetLayoutView="70" zoomScalePageLayoutView="0" workbookViewId="0" topLeftCell="A1">
      <selection activeCell="A7" sqref="A7"/>
    </sheetView>
  </sheetViews>
  <sheetFormatPr defaultColWidth="3.25390625" defaultRowHeight="12.75"/>
  <cols>
    <col min="1" max="53" width="4.75390625" style="1" customWidth="1"/>
    <col min="54" max="16384" width="3.25390625" style="1" customWidth="1"/>
  </cols>
  <sheetData>
    <row r="1" ht="25.5" customHeight="1"/>
    <row r="2" spans="1:53" ht="30">
      <c r="A2" s="813"/>
      <c r="B2" s="813"/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813"/>
      <c r="O2" s="813"/>
      <c r="P2" s="812" t="s">
        <v>68</v>
      </c>
      <c r="Q2" s="812"/>
      <c r="R2" s="812"/>
      <c r="S2" s="812"/>
      <c r="T2" s="812"/>
      <c r="U2" s="812"/>
      <c r="V2" s="812"/>
      <c r="W2" s="812"/>
      <c r="X2" s="812"/>
      <c r="Y2" s="812"/>
      <c r="Z2" s="812"/>
      <c r="AA2" s="812"/>
      <c r="AB2" s="812"/>
      <c r="AC2" s="812"/>
      <c r="AD2" s="812"/>
      <c r="AE2" s="812"/>
      <c r="AF2" s="812"/>
      <c r="AG2" s="812"/>
      <c r="AH2" s="812"/>
      <c r="AI2" s="812"/>
      <c r="AJ2" s="812"/>
      <c r="AK2" s="812"/>
      <c r="AL2" s="812"/>
      <c r="AM2" s="812"/>
      <c r="AN2" s="812"/>
      <c r="AO2" s="811"/>
      <c r="AP2" s="811"/>
      <c r="AQ2" s="811"/>
      <c r="AR2" s="811"/>
      <c r="AS2" s="811"/>
      <c r="AT2" s="811"/>
      <c r="AU2" s="811"/>
      <c r="AV2" s="811"/>
      <c r="AW2" s="811"/>
      <c r="AX2" s="811"/>
      <c r="AY2" s="811"/>
      <c r="AZ2" s="811"/>
      <c r="BA2" s="811"/>
    </row>
    <row r="3" spans="1:53" ht="30" customHeight="1">
      <c r="A3" s="745" t="s">
        <v>116</v>
      </c>
      <c r="B3" s="745"/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  <c r="O3" s="745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811"/>
      <c r="AP3" s="811"/>
      <c r="AQ3" s="811"/>
      <c r="AR3" s="811"/>
      <c r="AS3" s="811"/>
      <c r="AT3" s="811"/>
      <c r="AU3" s="811"/>
      <c r="AV3" s="811"/>
      <c r="AW3" s="811"/>
      <c r="AX3" s="811"/>
      <c r="AY3" s="811"/>
      <c r="AZ3" s="811"/>
      <c r="BA3" s="811"/>
    </row>
    <row r="4" spans="1:53" ht="27" customHeight="1">
      <c r="A4" s="745" t="s">
        <v>117</v>
      </c>
      <c r="B4" s="745"/>
      <c r="C4" s="745"/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745"/>
      <c r="O4" s="745"/>
      <c r="P4" s="815" t="s">
        <v>1</v>
      </c>
      <c r="Q4" s="815"/>
      <c r="R4" s="815"/>
      <c r="S4" s="815"/>
      <c r="T4" s="815"/>
      <c r="U4" s="815"/>
      <c r="V4" s="815"/>
      <c r="W4" s="815"/>
      <c r="X4" s="815"/>
      <c r="Y4" s="815"/>
      <c r="Z4" s="815"/>
      <c r="AA4" s="815"/>
      <c r="AB4" s="815"/>
      <c r="AC4" s="815"/>
      <c r="AD4" s="815"/>
      <c r="AE4" s="815"/>
      <c r="AF4" s="815"/>
      <c r="AG4" s="815"/>
      <c r="AH4" s="815"/>
      <c r="AI4" s="815"/>
      <c r="AJ4" s="815"/>
      <c r="AK4" s="815"/>
      <c r="AL4" s="815"/>
      <c r="AM4" s="815"/>
      <c r="AN4" s="815"/>
      <c r="AO4" s="811"/>
      <c r="AP4" s="811"/>
      <c r="AQ4" s="811"/>
      <c r="AR4" s="811"/>
      <c r="AS4" s="811"/>
      <c r="AT4" s="811"/>
      <c r="AU4" s="811"/>
      <c r="AV4" s="811"/>
      <c r="AW4" s="811"/>
      <c r="AX4" s="811"/>
      <c r="AY4" s="811"/>
      <c r="AZ4" s="811"/>
      <c r="BA4" s="811"/>
    </row>
    <row r="5" spans="1:53" ht="26.25" customHeight="1">
      <c r="A5" s="761" t="s">
        <v>336</v>
      </c>
      <c r="B5" s="761"/>
      <c r="C5" s="761"/>
      <c r="D5" s="761"/>
      <c r="E5" s="761"/>
      <c r="F5" s="761"/>
      <c r="G5" s="761"/>
      <c r="H5" s="761"/>
      <c r="I5" s="761"/>
      <c r="J5" s="761"/>
      <c r="K5" s="761"/>
      <c r="L5" s="761"/>
      <c r="M5" s="761"/>
      <c r="N5" s="761"/>
      <c r="O5" s="76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763" t="s">
        <v>311</v>
      </c>
      <c r="AO5" s="763"/>
      <c r="AP5" s="763"/>
      <c r="AQ5" s="763"/>
      <c r="AR5" s="763"/>
      <c r="AS5" s="763"/>
      <c r="AT5" s="763"/>
      <c r="AU5" s="763"/>
      <c r="AV5" s="763"/>
      <c r="AW5" s="763"/>
      <c r="AX5" s="763"/>
      <c r="AY5" s="763"/>
      <c r="AZ5" s="763"/>
      <c r="BA5" s="763"/>
    </row>
    <row r="6" spans="1:53" s="2" customFormat="1" ht="23.25" customHeight="1">
      <c r="A6" s="762" t="s">
        <v>337</v>
      </c>
      <c r="B6" s="762"/>
      <c r="C6" s="762"/>
      <c r="D6" s="762"/>
      <c r="E6" s="762"/>
      <c r="F6" s="762"/>
      <c r="G6" s="762"/>
      <c r="H6" s="762"/>
      <c r="I6" s="762"/>
      <c r="J6" s="762"/>
      <c r="K6" s="762"/>
      <c r="L6" s="762"/>
      <c r="M6" s="762"/>
      <c r="N6" s="762"/>
      <c r="O6" s="762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763"/>
      <c r="AO6" s="763"/>
      <c r="AP6" s="763"/>
      <c r="AQ6" s="763"/>
      <c r="AR6" s="763"/>
      <c r="AS6" s="763"/>
      <c r="AT6" s="763"/>
      <c r="AU6" s="763"/>
      <c r="AV6" s="763"/>
      <c r="AW6" s="763"/>
      <c r="AX6" s="763"/>
      <c r="AY6" s="763"/>
      <c r="AZ6" s="763"/>
      <c r="BA6" s="763"/>
    </row>
    <row r="7" spans="1:53" s="2" customFormat="1" ht="22.5" customHeight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763"/>
      <c r="AO7" s="763"/>
      <c r="AP7" s="763"/>
      <c r="AQ7" s="763"/>
      <c r="AR7" s="763"/>
      <c r="AS7" s="763"/>
      <c r="AT7" s="763"/>
      <c r="AU7" s="763"/>
      <c r="AV7" s="763"/>
      <c r="AW7" s="763"/>
      <c r="AX7" s="763"/>
      <c r="AY7" s="763"/>
      <c r="AZ7" s="763"/>
      <c r="BA7" s="763"/>
    </row>
    <row r="8" spans="1:53" s="2" customFormat="1" ht="27" customHeight="1">
      <c r="A8" s="745" t="s">
        <v>0</v>
      </c>
      <c r="B8" s="745"/>
      <c r="C8" s="745"/>
      <c r="D8" s="745"/>
      <c r="E8" s="745"/>
      <c r="F8" s="745"/>
      <c r="G8" s="745"/>
      <c r="H8" s="745"/>
      <c r="I8" s="745"/>
      <c r="J8" s="745"/>
      <c r="K8" s="745"/>
      <c r="L8" s="745"/>
      <c r="M8" s="745"/>
      <c r="N8" s="745"/>
      <c r="O8" s="745"/>
      <c r="P8" s="816" t="s">
        <v>78</v>
      </c>
      <c r="Q8" s="817"/>
      <c r="R8" s="817"/>
      <c r="S8" s="817"/>
      <c r="T8" s="817"/>
      <c r="U8" s="817"/>
      <c r="V8" s="817"/>
      <c r="W8" s="817"/>
      <c r="X8" s="817"/>
      <c r="Y8" s="817"/>
      <c r="Z8" s="817"/>
      <c r="AA8" s="817"/>
      <c r="AB8" s="817"/>
      <c r="AC8" s="817"/>
      <c r="AD8" s="817"/>
      <c r="AE8" s="817"/>
      <c r="AF8" s="817"/>
      <c r="AG8" s="817"/>
      <c r="AH8" s="817"/>
      <c r="AI8" s="817"/>
      <c r="AJ8" s="817"/>
      <c r="AK8" s="817"/>
      <c r="AL8" s="817"/>
      <c r="AM8" s="817"/>
      <c r="AN8" s="759" t="s">
        <v>163</v>
      </c>
      <c r="AO8" s="760"/>
      <c r="AP8" s="760"/>
      <c r="AQ8" s="760"/>
      <c r="AR8" s="760"/>
      <c r="AS8" s="760"/>
      <c r="AT8" s="760"/>
      <c r="AU8" s="760"/>
      <c r="AV8" s="760"/>
      <c r="AW8" s="760"/>
      <c r="AX8" s="760"/>
      <c r="AY8" s="760"/>
      <c r="AZ8" s="760"/>
      <c r="BA8" s="760"/>
    </row>
    <row r="9" spans="1:53" s="2" customFormat="1" ht="27.75" customHeight="1">
      <c r="A9" s="745" t="s">
        <v>118</v>
      </c>
      <c r="B9" s="745"/>
      <c r="C9" s="745"/>
      <c r="D9" s="745"/>
      <c r="E9" s="745"/>
      <c r="F9" s="745"/>
      <c r="G9" s="745"/>
      <c r="H9" s="745"/>
      <c r="I9" s="745"/>
      <c r="J9" s="745"/>
      <c r="K9" s="745"/>
      <c r="L9" s="745"/>
      <c r="M9" s="745"/>
      <c r="N9" s="745"/>
      <c r="O9" s="745"/>
      <c r="P9" s="763" t="s">
        <v>77</v>
      </c>
      <c r="Q9" s="814"/>
      <c r="R9" s="814"/>
      <c r="S9" s="814"/>
      <c r="T9" s="814"/>
      <c r="U9" s="814"/>
      <c r="V9" s="814"/>
      <c r="W9" s="814"/>
      <c r="X9" s="814"/>
      <c r="Y9" s="814"/>
      <c r="Z9" s="814"/>
      <c r="AA9" s="814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</row>
    <row r="10" spans="16:53" s="2" customFormat="1" ht="27.75" customHeight="1">
      <c r="P10" s="763" t="s">
        <v>263</v>
      </c>
      <c r="Q10" s="814"/>
      <c r="R10" s="814"/>
      <c r="S10" s="814"/>
      <c r="T10" s="814"/>
      <c r="U10" s="814"/>
      <c r="V10" s="814"/>
      <c r="W10" s="814"/>
      <c r="X10" s="814"/>
      <c r="Y10" s="814"/>
      <c r="Z10" s="814"/>
      <c r="AA10" s="814"/>
      <c r="AB10" s="814"/>
      <c r="AC10" s="814"/>
      <c r="AD10" s="814"/>
      <c r="AE10" s="814"/>
      <c r="AF10" s="814"/>
      <c r="AG10" s="814"/>
      <c r="AH10" s="814"/>
      <c r="AI10" s="814"/>
      <c r="AJ10" s="814"/>
      <c r="AK10" s="814"/>
      <c r="AL10" s="35"/>
      <c r="AM10" s="35"/>
      <c r="AN10" s="764" t="s">
        <v>76</v>
      </c>
      <c r="AO10" s="764"/>
      <c r="AP10" s="764"/>
      <c r="AQ10" s="764"/>
      <c r="AR10" s="764"/>
      <c r="AS10" s="764"/>
      <c r="AT10" s="764"/>
      <c r="AU10" s="764"/>
      <c r="AV10" s="764"/>
      <c r="AW10" s="764"/>
      <c r="AX10" s="764"/>
      <c r="AY10" s="764"/>
      <c r="AZ10" s="764"/>
      <c r="BA10" s="764"/>
    </row>
    <row r="11" spans="16:53" s="2" customFormat="1" ht="27.75" customHeight="1">
      <c r="P11" s="763" t="s">
        <v>264</v>
      </c>
      <c r="Q11" s="765"/>
      <c r="R11" s="765"/>
      <c r="S11" s="765"/>
      <c r="T11" s="765"/>
      <c r="U11" s="765"/>
      <c r="V11" s="765"/>
      <c r="W11" s="765"/>
      <c r="X11" s="765"/>
      <c r="Y11" s="765"/>
      <c r="Z11" s="765"/>
      <c r="AA11" s="765"/>
      <c r="AB11" s="765"/>
      <c r="AC11" s="765"/>
      <c r="AD11" s="765"/>
      <c r="AE11" s="765"/>
      <c r="AF11" s="765"/>
      <c r="AG11" s="765"/>
      <c r="AH11" s="765"/>
      <c r="AI11" s="765"/>
      <c r="AJ11" s="765"/>
      <c r="AK11" s="766"/>
      <c r="AL11" s="35"/>
      <c r="AM11" s="35"/>
      <c r="AN11" s="733"/>
      <c r="AO11" s="733"/>
      <c r="AP11" s="733"/>
      <c r="AQ11" s="733"/>
      <c r="AR11" s="733"/>
      <c r="AS11" s="733"/>
      <c r="AT11" s="733"/>
      <c r="AU11" s="733"/>
      <c r="AV11" s="733"/>
      <c r="AW11" s="733"/>
      <c r="AX11" s="733"/>
      <c r="AY11" s="733"/>
      <c r="AZ11" s="733"/>
      <c r="BA11" s="733"/>
    </row>
    <row r="12" spans="16:53" s="2" customFormat="1" ht="1.5" customHeight="1">
      <c r="P12" s="766"/>
      <c r="Q12" s="766"/>
      <c r="R12" s="766"/>
      <c r="S12" s="766"/>
      <c r="T12" s="766"/>
      <c r="U12" s="766"/>
      <c r="V12" s="766"/>
      <c r="W12" s="766"/>
      <c r="X12" s="766"/>
      <c r="Y12" s="766"/>
      <c r="Z12" s="766"/>
      <c r="AA12" s="766"/>
      <c r="AB12" s="766"/>
      <c r="AC12" s="766"/>
      <c r="AD12" s="766"/>
      <c r="AE12" s="766"/>
      <c r="AF12" s="766"/>
      <c r="AG12" s="766"/>
      <c r="AH12" s="766"/>
      <c r="AI12" s="766"/>
      <c r="AJ12" s="766"/>
      <c r="AK12" s="766"/>
      <c r="AL12" s="34"/>
      <c r="AM12" s="34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</row>
    <row r="13" spans="16:53" s="2" customFormat="1" ht="42" customHeight="1">
      <c r="P13" s="758" t="s">
        <v>267</v>
      </c>
      <c r="Q13" s="758"/>
      <c r="R13" s="758"/>
      <c r="S13" s="758"/>
      <c r="T13" s="758"/>
      <c r="U13" s="758"/>
      <c r="V13" s="758"/>
      <c r="W13" s="758"/>
      <c r="X13" s="758"/>
      <c r="Y13" s="758"/>
      <c r="Z13" s="758"/>
      <c r="AA13" s="758"/>
      <c r="AB13" s="758"/>
      <c r="AC13" s="758"/>
      <c r="AD13" s="758"/>
      <c r="AE13" s="758"/>
      <c r="AF13" s="758"/>
      <c r="AG13" s="758"/>
      <c r="AH13" s="758"/>
      <c r="AI13" s="758"/>
      <c r="AJ13" s="758"/>
      <c r="AK13" s="758"/>
      <c r="AL13" s="758"/>
      <c r="AM13" s="758"/>
      <c r="AN13" s="758"/>
      <c r="AO13" s="785"/>
      <c r="AP13" s="785"/>
      <c r="AQ13" s="785"/>
      <c r="AR13" s="785"/>
      <c r="AS13" s="785"/>
      <c r="AT13" s="785"/>
      <c r="AU13" s="785"/>
      <c r="AV13" s="785"/>
      <c r="AW13" s="785"/>
      <c r="AX13" s="785"/>
      <c r="AY13" s="785"/>
      <c r="AZ13" s="785"/>
      <c r="BA13" s="785"/>
    </row>
    <row r="14" spans="16:53" s="2" customFormat="1" ht="10.5" customHeight="1">
      <c r="P14" s="731"/>
      <c r="Q14" s="732"/>
      <c r="R14" s="732"/>
      <c r="S14" s="732"/>
      <c r="T14" s="732"/>
      <c r="U14" s="732"/>
      <c r="V14" s="732"/>
      <c r="W14" s="732"/>
      <c r="X14" s="732"/>
      <c r="Y14" s="732"/>
      <c r="Z14" s="732"/>
      <c r="AA14" s="732"/>
      <c r="AB14" s="732"/>
      <c r="AC14" s="732"/>
      <c r="AD14" s="732"/>
      <c r="AE14" s="732"/>
      <c r="AF14" s="732"/>
      <c r="AG14" s="732"/>
      <c r="AH14" s="732"/>
      <c r="AI14" s="732"/>
      <c r="AJ14" s="732"/>
      <c r="AK14" s="732"/>
      <c r="AL14" s="732"/>
      <c r="AM14" s="732"/>
      <c r="AN14" s="733"/>
      <c r="AO14" s="733"/>
      <c r="AP14" s="733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</row>
    <row r="15" spans="16:53" s="2" customFormat="1" ht="3" customHeight="1">
      <c r="P15" s="797"/>
      <c r="Q15" s="797"/>
      <c r="R15" s="797"/>
      <c r="S15" s="797"/>
      <c r="T15" s="797"/>
      <c r="U15" s="797"/>
      <c r="V15" s="797"/>
      <c r="W15" s="797"/>
      <c r="X15" s="797"/>
      <c r="Y15" s="797"/>
      <c r="Z15" s="797"/>
      <c r="AA15" s="797"/>
      <c r="AB15" s="797"/>
      <c r="AC15" s="797"/>
      <c r="AD15" s="797"/>
      <c r="AE15" s="797"/>
      <c r="AF15" s="797"/>
      <c r="AG15" s="797"/>
      <c r="AH15" s="797"/>
      <c r="AI15" s="797"/>
      <c r="AJ15" s="797"/>
      <c r="AK15" s="797"/>
      <c r="AL15" s="797"/>
      <c r="AM15" s="797"/>
      <c r="AN15" s="797"/>
      <c r="AO15" s="797"/>
      <c r="AP15" s="797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</row>
    <row r="16" spans="16:53" s="2" customFormat="1" ht="25.5">
      <c r="P16" s="729" t="s">
        <v>75</v>
      </c>
      <c r="Q16" s="730"/>
      <c r="R16" s="730"/>
      <c r="S16" s="730"/>
      <c r="T16" s="730"/>
      <c r="U16" s="730"/>
      <c r="V16" s="730"/>
      <c r="W16" s="730"/>
      <c r="X16" s="730"/>
      <c r="Y16" s="730"/>
      <c r="Z16" s="730"/>
      <c r="AA16" s="730"/>
      <c r="AB16" s="730"/>
      <c r="AC16" s="730"/>
      <c r="AD16" s="730"/>
      <c r="AE16" s="730"/>
      <c r="AF16" s="730"/>
      <c r="AG16" s="730"/>
      <c r="AH16" s="730"/>
      <c r="AI16" s="730"/>
      <c r="AJ16" s="730"/>
      <c r="AK16" s="730"/>
      <c r="AL16" s="730"/>
      <c r="AM16" s="730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</row>
    <row r="17" spans="41:53" s="2" customFormat="1" ht="18.75"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</row>
    <row r="18" spans="1:53" s="2" customFormat="1" ht="22.5">
      <c r="A18" s="786" t="s">
        <v>310</v>
      </c>
      <c r="B18" s="786"/>
      <c r="C18" s="786"/>
      <c r="D18" s="786"/>
      <c r="E18" s="786"/>
      <c r="F18" s="786"/>
      <c r="G18" s="786"/>
      <c r="H18" s="786"/>
      <c r="I18" s="786"/>
      <c r="J18" s="786"/>
      <c r="K18" s="786"/>
      <c r="L18" s="786"/>
      <c r="M18" s="786"/>
      <c r="N18" s="786"/>
      <c r="O18" s="786"/>
      <c r="P18" s="786"/>
      <c r="Q18" s="786"/>
      <c r="R18" s="786"/>
      <c r="S18" s="786"/>
      <c r="T18" s="786"/>
      <c r="U18" s="786"/>
      <c r="V18" s="786"/>
      <c r="W18" s="786"/>
      <c r="X18" s="786"/>
      <c r="Y18" s="786"/>
      <c r="Z18" s="786"/>
      <c r="AA18" s="786"/>
      <c r="AB18" s="786"/>
      <c r="AC18" s="786"/>
      <c r="AD18" s="786"/>
      <c r="AE18" s="786"/>
      <c r="AF18" s="786"/>
      <c r="AG18" s="786"/>
      <c r="AH18" s="786"/>
      <c r="AI18" s="786"/>
      <c r="AJ18" s="786"/>
      <c r="AK18" s="786"/>
      <c r="AL18" s="786"/>
      <c r="AM18" s="786"/>
      <c r="AN18" s="786"/>
      <c r="AO18" s="786"/>
      <c r="AP18" s="786"/>
      <c r="AQ18" s="786"/>
      <c r="AR18" s="786"/>
      <c r="AS18" s="786"/>
      <c r="AT18" s="786"/>
      <c r="AU18" s="786"/>
      <c r="AV18" s="786"/>
      <c r="AW18" s="786"/>
      <c r="AX18" s="786"/>
      <c r="AY18" s="786"/>
      <c r="AZ18" s="786"/>
      <c r="BA18" s="786"/>
    </row>
    <row r="19" spans="1:53" s="2" customFormat="1" ht="19.5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ht="18" customHeight="1">
      <c r="A20" s="792" t="s">
        <v>2</v>
      </c>
      <c r="B20" s="700" t="s">
        <v>3</v>
      </c>
      <c r="C20" s="701"/>
      <c r="D20" s="701"/>
      <c r="E20" s="702"/>
      <c r="F20" s="700" t="s">
        <v>4</v>
      </c>
      <c r="G20" s="701"/>
      <c r="H20" s="701"/>
      <c r="I20" s="702"/>
      <c r="J20" s="726" t="s">
        <v>5</v>
      </c>
      <c r="K20" s="727"/>
      <c r="L20" s="727"/>
      <c r="M20" s="727"/>
      <c r="N20" s="726" t="s">
        <v>6</v>
      </c>
      <c r="O20" s="727"/>
      <c r="P20" s="727"/>
      <c r="Q20" s="727"/>
      <c r="R20" s="728"/>
      <c r="S20" s="726" t="s">
        <v>7</v>
      </c>
      <c r="T20" s="734"/>
      <c r="U20" s="734"/>
      <c r="V20" s="734"/>
      <c r="W20" s="728"/>
      <c r="X20" s="726" t="s">
        <v>8</v>
      </c>
      <c r="Y20" s="727"/>
      <c r="Z20" s="727"/>
      <c r="AA20" s="728"/>
      <c r="AB20" s="700" t="s">
        <v>9</v>
      </c>
      <c r="AC20" s="701"/>
      <c r="AD20" s="701"/>
      <c r="AE20" s="702"/>
      <c r="AF20" s="700" t="s">
        <v>10</v>
      </c>
      <c r="AG20" s="701"/>
      <c r="AH20" s="701"/>
      <c r="AI20" s="702"/>
      <c r="AJ20" s="726" t="s">
        <v>11</v>
      </c>
      <c r="AK20" s="734"/>
      <c r="AL20" s="734"/>
      <c r="AM20" s="734"/>
      <c r="AN20" s="728"/>
      <c r="AO20" s="726" t="s">
        <v>12</v>
      </c>
      <c r="AP20" s="727"/>
      <c r="AQ20" s="727"/>
      <c r="AR20" s="727"/>
      <c r="AS20" s="723" t="s">
        <v>13</v>
      </c>
      <c r="AT20" s="724"/>
      <c r="AU20" s="724"/>
      <c r="AV20" s="724"/>
      <c r="AW20" s="725"/>
      <c r="AX20" s="726" t="s">
        <v>14</v>
      </c>
      <c r="AY20" s="727"/>
      <c r="AZ20" s="727"/>
      <c r="BA20" s="728"/>
    </row>
    <row r="21" spans="1:53" s="29" customFormat="1" ht="20.25" customHeight="1" thickBot="1">
      <c r="A21" s="793"/>
      <c r="B21" s="149">
        <v>1</v>
      </c>
      <c r="C21" s="30">
        <v>2</v>
      </c>
      <c r="D21" s="30">
        <v>3</v>
      </c>
      <c r="E21" s="150">
        <v>4</v>
      </c>
      <c r="F21" s="149">
        <v>5</v>
      </c>
      <c r="G21" s="30">
        <v>6</v>
      </c>
      <c r="H21" s="30">
        <v>7</v>
      </c>
      <c r="I21" s="150">
        <v>8</v>
      </c>
      <c r="J21" s="149">
        <v>9</v>
      </c>
      <c r="K21" s="30">
        <v>10</v>
      </c>
      <c r="L21" s="30">
        <v>11</v>
      </c>
      <c r="M21" s="151">
        <v>12</v>
      </c>
      <c r="N21" s="149">
        <v>13</v>
      </c>
      <c r="O21" s="30">
        <v>14</v>
      </c>
      <c r="P21" s="30">
        <v>15</v>
      </c>
      <c r="Q21" s="30">
        <v>16</v>
      </c>
      <c r="R21" s="150">
        <v>17</v>
      </c>
      <c r="S21" s="149">
        <v>18</v>
      </c>
      <c r="T21" s="30">
        <v>19</v>
      </c>
      <c r="U21" s="30">
        <v>20</v>
      </c>
      <c r="V21" s="30">
        <v>21</v>
      </c>
      <c r="W21" s="150">
        <v>22</v>
      </c>
      <c r="X21" s="149">
        <v>23</v>
      </c>
      <c r="Y21" s="30">
        <v>24</v>
      </c>
      <c r="Z21" s="30">
        <v>25</v>
      </c>
      <c r="AA21" s="150">
        <v>26</v>
      </c>
      <c r="AB21" s="149">
        <v>27</v>
      </c>
      <c r="AC21" s="30">
        <v>28</v>
      </c>
      <c r="AD21" s="30">
        <v>29</v>
      </c>
      <c r="AE21" s="150">
        <v>30</v>
      </c>
      <c r="AF21" s="149">
        <v>31</v>
      </c>
      <c r="AG21" s="30">
        <v>32</v>
      </c>
      <c r="AH21" s="30">
        <v>33</v>
      </c>
      <c r="AI21" s="150">
        <v>34</v>
      </c>
      <c r="AJ21" s="149">
        <v>35</v>
      </c>
      <c r="AK21" s="30">
        <v>36</v>
      </c>
      <c r="AL21" s="30">
        <v>37</v>
      </c>
      <c r="AM21" s="30">
        <v>38</v>
      </c>
      <c r="AN21" s="150">
        <v>39</v>
      </c>
      <c r="AO21" s="149">
        <v>40</v>
      </c>
      <c r="AP21" s="30">
        <v>41</v>
      </c>
      <c r="AQ21" s="30">
        <v>42</v>
      </c>
      <c r="AR21" s="151">
        <v>43</v>
      </c>
      <c r="AS21" s="149">
        <v>44</v>
      </c>
      <c r="AT21" s="30">
        <v>45</v>
      </c>
      <c r="AU21" s="30">
        <v>46</v>
      </c>
      <c r="AV21" s="30">
        <v>47</v>
      </c>
      <c r="AW21" s="150">
        <v>48</v>
      </c>
      <c r="AX21" s="149">
        <v>49</v>
      </c>
      <c r="AY21" s="30">
        <v>50</v>
      </c>
      <c r="AZ21" s="30">
        <v>51</v>
      </c>
      <c r="BA21" s="150">
        <v>52</v>
      </c>
    </row>
    <row r="22" spans="1:53" ht="19.5" customHeight="1">
      <c r="A22" s="152">
        <v>1</v>
      </c>
      <c r="B22" s="153" t="s">
        <v>194</v>
      </c>
      <c r="C22" s="154" t="s">
        <v>194</v>
      </c>
      <c r="D22" s="154" t="s">
        <v>194</v>
      </c>
      <c r="E22" s="155" t="s">
        <v>194</v>
      </c>
      <c r="F22" s="153" t="s">
        <v>194</v>
      </c>
      <c r="G22" s="154" t="s">
        <v>194</v>
      </c>
      <c r="H22" s="154" t="s">
        <v>194</v>
      </c>
      <c r="I22" s="155" t="s">
        <v>194</v>
      </c>
      <c r="J22" s="153" t="s">
        <v>194</v>
      </c>
      <c r="K22" s="154" t="s">
        <v>194</v>
      </c>
      <c r="L22" s="154" t="s">
        <v>194</v>
      </c>
      <c r="M22" s="155" t="s">
        <v>194</v>
      </c>
      <c r="N22" s="153" t="s">
        <v>194</v>
      </c>
      <c r="O22" s="154" t="s">
        <v>194</v>
      </c>
      <c r="P22" s="154" t="s">
        <v>194</v>
      </c>
      <c r="Q22" s="154" t="s">
        <v>15</v>
      </c>
      <c r="R22" s="155" t="s">
        <v>15</v>
      </c>
      <c r="S22" s="153" t="s">
        <v>16</v>
      </c>
      <c r="T22" s="154" t="s">
        <v>194</v>
      </c>
      <c r="U22" s="154" t="s">
        <v>194</v>
      </c>
      <c r="V22" s="154" t="s">
        <v>194</v>
      </c>
      <c r="W22" s="155" t="s">
        <v>194</v>
      </c>
      <c r="X22" s="153" t="s">
        <v>194</v>
      </c>
      <c r="Y22" s="154" t="s">
        <v>194</v>
      </c>
      <c r="Z22" s="154" t="s">
        <v>194</v>
      </c>
      <c r="AA22" s="155" t="s">
        <v>194</v>
      </c>
      <c r="AB22" s="153" t="s">
        <v>194</v>
      </c>
      <c r="AC22" s="154" t="s">
        <v>228</v>
      </c>
      <c r="AD22" s="154" t="s">
        <v>16</v>
      </c>
      <c r="AE22" s="156" t="s">
        <v>17</v>
      </c>
      <c r="AF22" s="153" t="s">
        <v>17</v>
      </c>
      <c r="AG22" s="154" t="s">
        <v>194</v>
      </c>
      <c r="AH22" s="154" t="s">
        <v>194</v>
      </c>
      <c r="AI22" s="155" t="s">
        <v>194</v>
      </c>
      <c r="AJ22" s="154" t="s">
        <v>194</v>
      </c>
      <c r="AK22" s="154" t="s">
        <v>194</v>
      </c>
      <c r="AL22" s="154" t="s">
        <v>194</v>
      </c>
      <c r="AM22" s="154" t="s">
        <v>194</v>
      </c>
      <c r="AN22" s="155" t="s">
        <v>194</v>
      </c>
      <c r="AO22" s="157" t="s">
        <v>194</v>
      </c>
      <c r="AP22" s="154" t="s">
        <v>15</v>
      </c>
      <c r="AQ22" s="154" t="s">
        <v>15</v>
      </c>
      <c r="AR22" s="155" t="s">
        <v>16</v>
      </c>
      <c r="AS22" s="153" t="s">
        <v>16</v>
      </c>
      <c r="AT22" s="154" t="s">
        <v>16</v>
      </c>
      <c r="AU22" s="154" t="s">
        <v>16</v>
      </c>
      <c r="AV22" s="154" t="s">
        <v>16</v>
      </c>
      <c r="AW22" s="155" t="s">
        <v>16</v>
      </c>
      <c r="AX22" s="157" t="s">
        <v>16</v>
      </c>
      <c r="AY22" s="154" t="s">
        <v>16</v>
      </c>
      <c r="AZ22" s="154" t="s">
        <v>16</v>
      </c>
      <c r="BA22" s="155" t="s">
        <v>16</v>
      </c>
    </row>
    <row r="23" spans="1:53" ht="19.5" customHeight="1">
      <c r="A23" s="158">
        <v>2</v>
      </c>
      <c r="B23" s="159" t="s">
        <v>194</v>
      </c>
      <c r="C23" s="59" t="s">
        <v>194</v>
      </c>
      <c r="D23" s="59" t="s">
        <v>194</v>
      </c>
      <c r="E23" s="160" t="s">
        <v>194</v>
      </c>
      <c r="F23" s="159" t="s">
        <v>194</v>
      </c>
      <c r="G23" s="59" t="s">
        <v>194</v>
      </c>
      <c r="H23" s="59" t="s">
        <v>194</v>
      </c>
      <c r="I23" s="160" t="s">
        <v>194</v>
      </c>
      <c r="J23" s="159" t="s">
        <v>194</v>
      </c>
      <c r="K23" s="59" t="s">
        <v>194</v>
      </c>
      <c r="L23" s="59" t="s">
        <v>194</v>
      </c>
      <c r="M23" s="160" t="s">
        <v>194</v>
      </c>
      <c r="N23" s="159" t="s">
        <v>194</v>
      </c>
      <c r="O23" s="59" t="s">
        <v>194</v>
      </c>
      <c r="P23" s="59" t="s">
        <v>194</v>
      </c>
      <c r="Q23" s="59" t="s">
        <v>15</v>
      </c>
      <c r="R23" s="160" t="s">
        <v>15</v>
      </c>
      <c r="S23" s="159" t="s">
        <v>16</v>
      </c>
      <c r="T23" s="59" t="s">
        <v>194</v>
      </c>
      <c r="U23" s="59" t="s">
        <v>194</v>
      </c>
      <c r="V23" s="59" t="s">
        <v>194</v>
      </c>
      <c r="W23" s="160" t="s">
        <v>194</v>
      </c>
      <c r="X23" s="159" t="s">
        <v>194</v>
      </c>
      <c r="Y23" s="59" t="s">
        <v>194</v>
      </c>
      <c r="Z23" s="59" t="s">
        <v>194</v>
      </c>
      <c r="AA23" s="160" t="s">
        <v>194</v>
      </c>
      <c r="AB23" s="159" t="s">
        <v>194</v>
      </c>
      <c r="AC23" s="119" t="s">
        <v>228</v>
      </c>
      <c r="AD23" s="59" t="s">
        <v>17</v>
      </c>
      <c r="AE23" s="116" t="s">
        <v>17</v>
      </c>
      <c r="AF23" s="159" t="s">
        <v>17</v>
      </c>
      <c r="AG23" s="59" t="s">
        <v>194</v>
      </c>
      <c r="AH23" s="59" t="s">
        <v>194</v>
      </c>
      <c r="AI23" s="116" t="s">
        <v>194</v>
      </c>
      <c r="AJ23" s="159" t="s">
        <v>194</v>
      </c>
      <c r="AK23" s="59" t="s">
        <v>194</v>
      </c>
      <c r="AL23" s="59" t="s">
        <v>194</v>
      </c>
      <c r="AM23" s="59" t="s">
        <v>194</v>
      </c>
      <c r="AN23" s="160" t="s">
        <v>194</v>
      </c>
      <c r="AO23" s="161" t="s">
        <v>194</v>
      </c>
      <c r="AP23" s="59" t="s">
        <v>15</v>
      </c>
      <c r="AQ23" s="59" t="s">
        <v>15</v>
      </c>
      <c r="AR23" s="160" t="s">
        <v>16</v>
      </c>
      <c r="AS23" s="162" t="s">
        <v>16</v>
      </c>
      <c r="AT23" s="122" t="s">
        <v>16</v>
      </c>
      <c r="AU23" s="59" t="s">
        <v>16</v>
      </c>
      <c r="AV23" s="59" t="s">
        <v>16</v>
      </c>
      <c r="AW23" s="160" t="s">
        <v>16</v>
      </c>
      <c r="AX23" s="163" t="s">
        <v>16</v>
      </c>
      <c r="AY23" s="59" t="s">
        <v>16</v>
      </c>
      <c r="AZ23" s="59" t="s">
        <v>16</v>
      </c>
      <c r="BA23" s="160" t="s">
        <v>16</v>
      </c>
    </row>
    <row r="24" spans="1:53" ht="19.5" customHeight="1">
      <c r="A24" s="158">
        <v>3</v>
      </c>
      <c r="B24" s="159" t="s">
        <v>194</v>
      </c>
      <c r="C24" s="59" t="s">
        <v>194</v>
      </c>
      <c r="D24" s="59" t="s">
        <v>194</v>
      </c>
      <c r="E24" s="160" t="s">
        <v>194</v>
      </c>
      <c r="F24" s="159" t="s">
        <v>194</v>
      </c>
      <c r="G24" s="59" t="s">
        <v>194</v>
      </c>
      <c r="H24" s="59" t="s">
        <v>194</v>
      </c>
      <c r="I24" s="160" t="s">
        <v>194</v>
      </c>
      <c r="J24" s="159" t="s">
        <v>194</v>
      </c>
      <c r="K24" s="59" t="s">
        <v>194</v>
      </c>
      <c r="L24" s="59" t="s">
        <v>194</v>
      </c>
      <c r="M24" s="160" t="s">
        <v>194</v>
      </c>
      <c r="N24" s="159" t="s">
        <v>194</v>
      </c>
      <c r="O24" s="59" t="s">
        <v>194</v>
      </c>
      <c r="P24" s="59" t="s">
        <v>194</v>
      </c>
      <c r="Q24" s="59" t="s">
        <v>15</v>
      </c>
      <c r="R24" s="160" t="s">
        <v>15</v>
      </c>
      <c r="S24" s="159" t="s">
        <v>16</v>
      </c>
      <c r="T24" s="59" t="s">
        <v>194</v>
      </c>
      <c r="U24" s="59" t="s">
        <v>194</v>
      </c>
      <c r="V24" s="59" t="s">
        <v>194</v>
      </c>
      <c r="W24" s="160" t="s">
        <v>194</v>
      </c>
      <c r="X24" s="159" t="s">
        <v>194</v>
      </c>
      <c r="Y24" s="59" t="s">
        <v>194</v>
      </c>
      <c r="Z24" s="59" t="s">
        <v>194</v>
      </c>
      <c r="AA24" s="160" t="s">
        <v>194</v>
      </c>
      <c r="AB24" s="159" t="s">
        <v>194</v>
      </c>
      <c r="AC24" s="59" t="s">
        <v>16</v>
      </c>
      <c r="AD24" s="59" t="s">
        <v>17</v>
      </c>
      <c r="AE24" s="116" t="s">
        <v>17</v>
      </c>
      <c r="AF24" s="159" t="s">
        <v>17</v>
      </c>
      <c r="AG24" s="59" t="s">
        <v>194</v>
      </c>
      <c r="AH24" s="59" t="s">
        <v>194</v>
      </c>
      <c r="AI24" s="116" t="s">
        <v>194</v>
      </c>
      <c r="AJ24" s="159" t="s">
        <v>194</v>
      </c>
      <c r="AK24" s="59" t="s">
        <v>194</v>
      </c>
      <c r="AL24" s="59" t="s">
        <v>194</v>
      </c>
      <c r="AM24" s="59" t="s">
        <v>194</v>
      </c>
      <c r="AN24" s="160" t="s">
        <v>194</v>
      </c>
      <c r="AO24" s="161" t="s">
        <v>194</v>
      </c>
      <c r="AP24" s="59" t="s">
        <v>15</v>
      </c>
      <c r="AQ24" s="59" t="s">
        <v>15</v>
      </c>
      <c r="AR24" s="160" t="s">
        <v>16</v>
      </c>
      <c r="AS24" s="159" t="s">
        <v>16</v>
      </c>
      <c r="AT24" s="59" t="s">
        <v>16</v>
      </c>
      <c r="AU24" s="59" t="s">
        <v>16</v>
      </c>
      <c r="AV24" s="59" t="s">
        <v>16</v>
      </c>
      <c r="AW24" s="160" t="s">
        <v>16</v>
      </c>
      <c r="AX24" s="161" t="s">
        <v>16</v>
      </c>
      <c r="AY24" s="59" t="s">
        <v>16</v>
      </c>
      <c r="AZ24" s="59" t="s">
        <v>16</v>
      </c>
      <c r="BA24" s="160" t="s">
        <v>16</v>
      </c>
    </row>
    <row r="25" spans="1:53" ht="19.5" customHeight="1" thickBot="1">
      <c r="A25" s="164">
        <v>4</v>
      </c>
      <c r="B25" s="165" t="s">
        <v>194</v>
      </c>
      <c r="C25" s="115" t="s">
        <v>194</v>
      </c>
      <c r="D25" s="115" t="s">
        <v>194</v>
      </c>
      <c r="E25" s="166" t="s">
        <v>194</v>
      </c>
      <c r="F25" s="165" t="s">
        <v>194</v>
      </c>
      <c r="G25" s="115" t="s">
        <v>194</v>
      </c>
      <c r="H25" s="115" t="s">
        <v>194</v>
      </c>
      <c r="I25" s="166" t="s">
        <v>194</v>
      </c>
      <c r="J25" s="165" t="s">
        <v>194</v>
      </c>
      <c r="K25" s="115" t="s">
        <v>194</v>
      </c>
      <c r="L25" s="115" t="s">
        <v>194</v>
      </c>
      <c r="M25" s="166" t="s">
        <v>194</v>
      </c>
      <c r="N25" s="165" t="s">
        <v>194</v>
      </c>
      <c r="O25" s="115" t="s">
        <v>194</v>
      </c>
      <c r="P25" s="115" t="s">
        <v>194</v>
      </c>
      <c r="Q25" s="115" t="s">
        <v>15</v>
      </c>
      <c r="R25" s="166" t="s">
        <v>15</v>
      </c>
      <c r="S25" s="165" t="s">
        <v>16</v>
      </c>
      <c r="T25" s="115" t="s">
        <v>194</v>
      </c>
      <c r="U25" s="115" t="s">
        <v>194</v>
      </c>
      <c r="V25" s="115" t="s">
        <v>194</v>
      </c>
      <c r="W25" s="166" t="s">
        <v>194</v>
      </c>
      <c r="X25" s="165" t="s">
        <v>194</v>
      </c>
      <c r="Y25" s="115" t="s">
        <v>194</v>
      </c>
      <c r="Z25" s="115" t="s">
        <v>194</v>
      </c>
      <c r="AA25" s="167" t="s">
        <v>194</v>
      </c>
      <c r="AB25" s="165" t="s">
        <v>194</v>
      </c>
      <c r="AC25" s="115" t="s">
        <v>16</v>
      </c>
      <c r="AD25" s="115" t="s">
        <v>194</v>
      </c>
      <c r="AE25" s="167" t="s">
        <v>194</v>
      </c>
      <c r="AF25" s="165" t="s">
        <v>194</v>
      </c>
      <c r="AG25" s="115" t="s">
        <v>194</v>
      </c>
      <c r="AH25" s="115" t="s">
        <v>15</v>
      </c>
      <c r="AI25" s="167" t="s">
        <v>15</v>
      </c>
      <c r="AJ25" s="165" t="s">
        <v>17</v>
      </c>
      <c r="AK25" s="115" t="s">
        <v>17</v>
      </c>
      <c r="AL25" s="115" t="s">
        <v>17</v>
      </c>
      <c r="AM25" s="115" t="s">
        <v>18</v>
      </c>
      <c r="AN25" s="166" t="s">
        <v>18</v>
      </c>
      <c r="AO25" s="168" t="s">
        <v>18</v>
      </c>
      <c r="AP25" s="115" t="s">
        <v>18</v>
      </c>
      <c r="AQ25" s="115" t="s">
        <v>195</v>
      </c>
      <c r="AR25" s="166"/>
      <c r="AS25" s="703"/>
      <c r="AT25" s="704"/>
      <c r="AU25" s="704"/>
      <c r="AV25" s="704"/>
      <c r="AW25" s="705"/>
      <c r="AX25" s="847"/>
      <c r="AY25" s="848"/>
      <c r="AZ25" s="848"/>
      <c r="BA25" s="849"/>
    </row>
    <row r="26" spans="1:53" ht="19.5" customHeight="1">
      <c r="A26" s="147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70"/>
      <c r="AG26" s="170"/>
      <c r="AH26" s="170"/>
      <c r="AI26" s="170"/>
      <c r="AJ26" s="169"/>
      <c r="AK26" s="169"/>
      <c r="AL26" s="169"/>
      <c r="AM26" s="169"/>
      <c r="AN26" s="169"/>
      <c r="AO26" s="169"/>
      <c r="AP26" s="169"/>
      <c r="AQ26" s="169"/>
      <c r="AR26" s="169"/>
      <c r="AS26" s="171"/>
      <c r="AT26" s="23"/>
      <c r="AU26" s="23"/>
      <c r="AV26" s="23"/>
      <c r="AW26" s="23"/>
      <c r="AX26" s="23"/>
      <c r="AY26" s="23"/>
      <c r="AZ26" s="23"/>
      <c r="BA26" s="23"/>
    </row>
    <row r="27" spans="1:53" s="4" customFormat="1" ht="21" customHeight="1">
      <c r="A27" s="718" t="s">
        <v>232</v>
      </c>
      <c r="B27" s="718"/>
      <c r="C27" s="718"/>
      <c r="D27" s="718"/>
      <c r="E27" s="718"/>
      <c r="F27" s="718"/>
      <c r="G27" s="718"/>
      <c r="H27" s="718"/>
      <c r="I27" s="718"/>
      <c r="J27" s="718"/>
      <c r="K27" s="718"/>
      <c r="L27" s="718"/>
      <c r="M27" s="718"/>
      <c r="N27" s="718"/>
      <c r="O27" s="718"/>
      <c r="P27" s="718"/>
      <c r="Q27" s="718"/>
      <c r="R27" s="718"/>
      <c r="S27" s="718"/>
      <c r="T27" s="718"/>
      <c r="U27" s="718"/>
      <c r="V27" s="718"/>
      <c r="W27" s="718"/>
      <c r="X27" s="718"/>
      <c r="Y27" s="718"/>
      <c r="Z27" s="718"/>
      <c r="AA27" s="718"/>
      <c r="AB27" s="718"/>
      <c r="AC27" s="718"/>
      <c r="AD27" s="718"/>
      <c r="AE27" s="718"/>
      <c r="AF27" s="718"/>
      <c r="AG27" s="718"/>
      <c r="AH27" s="718"/>
      <c r="AI27" s="718"/>
      <c r="AJ27" s="718"/>
      <c r="AK27" s="718"/>
      <c r="AL27" s="718"/>
      <c r="AM27" s="718"/>
      <c r="AN27" s="718"/>
      <c r="AO27" s="718"/>
      <c r="AP27" s="718"/>
      <c r="AQ27" s="718"/>
      <c r="AR27" s="718"/>
      <c r="AS27" s="718"/>
      <c r="AT27" s="718"/>
      <c r="AU27" s="718"/>
      <c r="AV27" s="718"/>
      <c r="AW27" s="718"/>
      <c r="AX27" s="718"/>
      <c r="AY27" s="718"/>
      <c r="AZ27" s="718"/>
      <c r="BA27" s="718"/>
    </row>
    <row r="28" spans="48:52" ht="15.75">
      <c r="AV28" s="28"/>
      <c r="AW28" s="28"/>
      <c r="AX28" s="28"/>
      <c r="AY28" s="28"/>
      <c r="AZ28" s="28"/>
    </row>
    <row r="29" spans="1:53" ht="21.75" customHeight="1">
      <c r="A29" s="706" t="s">
        <v>196</v>
      </c>
      <c r="B29" s="706"/>
      <c r="C29" s="706"/>
      <c r="D29" s="706"/>
      <c r="E29" s="706"/>
      <c r="F29" s="706"/>
      <c r="G29" s="706"/>
      <c r="H29" s="706"/>
      <c r="I29" s="706"/>
      <c r="J29" s="706"/>
      <c r="K29" s="706"/>
      <c r="L29" s="706"/>
      <c r="M29" s="706"/>
      <c r="N29" s="706"/>
      <c r="O29" s="706"/>
      <c r="P29" s="706"/>
      <c r="Q29" s="706"/>
      <c r="R29" s="706"/>
      <c r="S29" s="706"/>
      <c r="T29" s="706"/>
      <c r="U29" s="706"/>
      <c r="V29" s="706"/>
      <c r="W29" s="706"/>
      <c r="X29" s="706"/>
      <c r="Y29" s="706"/>
      <c r="Z29" s="26"/>
      <c r="AA29" s="706" t="s">
        <v>197</v>
      </c>
      <c r="AB29" s="706"/>
      <c r="AC29" s="706"/>
      <c r="AD29" s="706"/>
      <c r="AE29" s="706"/>
      <c r="AF29" s="706"/>
      <c r="AG29" s="706"/>
      <c r="AH29" s="706"/>
      <c r="AI29" s="706"/>
      <c r="AJ29" s="706"/>
      <c r="AK29" s="706"/>
      <c r="AL29" s="706"/>
      <c r="AM29" s="706"/>
      <c r="AN29" s="27"/>
      <c r="AO29" s="706" t="s">
        <v>233</v>
      </c>
      <c r="AP29" s="706"/>
      <c r="AQ29" s="706"/>
      <c r="AR29" s="706"/>
      <c r="AS29" s="706"/>
      <c r="AT29" s="706"/>
      <c r="AU29" s="706"/>
      <c r="AV29" s="706"/>
      <c r="AW29" s="706"/>
      <c r="AX29" s="706"/>
      <c r="AY29" s="706"/>
      <c r="AZ29" s="706"/>
      <c r="BA29" s="706"/>
    </row>
    <row r="30" spans="1:53" ht="11.25" customHeight="1">
      <c r="A30" s="25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"/>
    </row>
    <row r="31" spans="1:53" ht="22.5" customHeight="1">
      <c r="A31" s="767" t="s">
        <v>2</v>
      </c>
      <c r="B31" s="768"/>
      <c r="C31" s="798" t="s">
        <v>19</v>
      </c>
      <c r="D31" s="789"/>
      <c r="E31" s="789"/>
      <c r="F31" s="768"/>
      <c r="G31" s="749" t="s">
        <v>201</v>
      </c>
      <c r="H31" s="827"/>
      <c r="I31" s="828"/>
      <c r="J31" s="749" t="s">
        <v>20</v>
      </c>
      <c r="K31" s="789"/>
      <c r="L31" s="789"/>
      <c r="M31" s="768"/>
      <c r="N31" s="749" t="s">
        <v>74</v>
      </c>
      <c r="O31" s="789"/>
      <c r="P31" s="768"/>
      <c r="Q31" s="749" t="s">
        <v>231</v>
      </c>
      <c r="R31" s="750"/>
      <c r="S31" s="751"/>
      <c r="T31" s="749" t="s">
        <v>198</v>
      </c>
      <c r="U31" s="789"/>
      <c r="V31" s="768"/>
      <c r="W31" s="749" t="s">
        <v>73</v>
      </c>
      <c r="X31" s="789"/>
      <c r="Y31" s="768"/>
      <c r="Z31" s="172"/>
      <c r="AA31" s="846" t="s">
        <v>72</v>
      </c>
      <c r="AB31" s="774"/>
      <c r="AC31" s="774"/>
      <c r="AD31" s="774"/>
      <c r="AE31" s="774"/>
      <c r="AF31" s="774"/>
      <c r="AG31" s="775"/>
      <c r="AH31" s="698" t="s">
        <v>148</v>
      </c>
      <c r="AI31" s="699"/>
      <c r="AJ31" s="699"/>
      <c r="AK31" s="798" t="s">
        <v>71</v>
      </c>
      <c r="AL31" s="799"/>
      <c r="AM31" s="800"/>
      <c r="AN31" s="173"/>
      <c r="AO31" s="845" t="s">
        <v>235</v>
      </c>
      <c r="AP31" s="845"/>
      <c r="AQ31" s="845"/>
      <c r="AR31" s="845"/>
      <c r="AS31" s="749" t="s">
        <v>234</v>
      </c>
      <c r="AT31" s="789"/>
      <c r="AU31" s="789"/>
      <c r="AV31" s="789"/>
      <c r="AW31" s="768"/>
      <c r="AX31" s="698" t="s">
        <v>148</v>
      </c>
      <c r="AY31" s="698"/>
      <c r="AZ31" s="698"/>
      <c r="BA31" s="844"/>
    </row>
    <row r="32" spans="1:53" ht="15.75" customHeight="1">
      <c r="A32" s="769"/>
      <c r="B32" s="770"/>
      <c r="C32" s="769"/>
      <c r="D32" s="790"/>
      <c r="E32" s="790"/>
      <c r="F32" s="770"/>
      <c r="G32" s="829"/>
      <c r="H32" s="830"/>
      <c r="I32" s="831"/>
      <c r="J32" s="769"/>
      <c r="K32" s="790"/>
      <c r="L32" s="790"/>
      <c r="M32" s="770"/>
      <c r="N32" s="769"/>
      <c r="O32" s="790"/>
      <c r="P32" s="770"/>
      <c r="Q32" s="752"/>
      <c r="R32" s="753"/>
      <c r="S32" s="754"/>
      <c r="T32" s="769"/>
      <c r="U32" s="790"/>
      <c r="V32" s="770"/>
      <c r="W32" s="769"/>
      <c r="X32" s="790"/>
      <c r="Y32" s="770"/>
      <c r="Z32" s="172"/>
      <c r="AA32" s="776"/>
      <c r="AB32" s="777"/>
      <c r="AC32" s="777"/>
      <c r="AD32" s="777"/>
      <c r="AE32" s="777"/>
      <c r="AF32" s="777"/>
      <c r="AG32" s="778"/>
      <c r="AH32" s="699"/>
      <c r="AI32" s="699"/>
      <c r="AJ32" s="699"/>
      <c r="AK32" s="801"/>
      <c r="AL32" s="802"/>
      <c r="AM32" s="803"/>
      <c r="AN32" s="173"/>
      <c r="AO32" s="845"/>
      <c r="AP32" s="845"/>
      <c r="AQ32" s="845"/>
      <c r="AR32" s="845"/>
      <c r="AS32" s="769"/>
      <c r="AT32" s="790"/>
      <c r="AU32" s="790"/>
      <c r="AV32" s="790"/>
      <c r="AW32" s="770"/>
      <c r="AX32" s="698"/>
      <c r="AY32" s="698"/>
      <c r="AZ32" s="698"/>
      <c r="BA32" s="844"/>
    </row>
    <row r="33" spans="1:53" ht="42" customHeight="1">
      <c r="A33" s="771"/>
      <c r="B33" s="772"/>
      <c r="C33" s="771"/>
      <c r="D33" s="791"/>
      <c r="E33" s="791"/>
      <c r="F33" s="772"/>
      <c r="G33" s="832"/>
      <c r="H33" s="833"/>
      <c r="I33" s="834"/>
      <c r="J33" s="771"/>
      <c r="K33" s="791"/>
      <c r="L33" s="791"/>
      <c r="M33" s="772"/>
      <c r="N33" s="771"/>
      <c r="O33" s="791"/>
      <c r="P33" s="772"/>
      <c r="Q33" s="755"/>
      <c r="R33" s="756"/>
      <c r="S33" s="757"/>
      <c r="T33" s="771"/>
      <c r="U33" s="791"/>
      <c r="V33" s="772"/>
      <c r="W33" s="771"/>
      <c r="X33" s="791"/>
      <c r="Y33" s="772"/>
      <c r="Z33" s="172"/>
      <c r="AA33" s="779" t="s">
        <v>199</v>
      </c>
      <c r="AB33" s="780"/>
      <c r="AC33" s="780"/>
      <c r="AD33" s="780"/>
      <c r="AE33" s="780"/>
      <c r="AF33" s="720"/>
      <c r="AG33" s="721"/>
      <c r="AH33" s="782">
        <v>2</v>
      </c>
      <c r="AI33" s="783"/>
      <c r="AJ33" s="784"/>
      <c r="AK33" s="722">
        <v>2</v>
      </c>
      <c r="AL33" s="722"/>
      <c r="AM33" s="722"/>
      <c r="AN33" s="173"/>
      <c r="AO33" s="845"/>
      <c r="AP33" s="845"/>
      <c r="AQ33" s="845"/>
      <c r="AR33" s="845"/>
      <c r="AS33" s="769"/>
      <c r="AT33" s="790"/>
      <c r="AU33" s="790"/>
      <c r="AV33" s="790"/>
      <c r="AW33" s="770"/>
      <c r="AX33" s="698"/>
      <c r="AY33" s="698"/>
      <c r="AZ33" s="698"/>
      <c r="BA33" s="844"/>
    </row>
    <row r="34" spans="1:53" ht="26.25" customHeight="1">
      <c r="A34" s="825">
        <v>1</v>
      </c>
      <c r="B34" s="826"/>
      <c r="C34" s="819">
        <v>33</v>
      </c>
      <c r="D34" s="820"/>
      <c r="E34" s="820"/>
      <c r="F34" s="821"/>
      <c r="G34" s="819">
        <v>5</v>
      </c>
      <c r="H34" s="820"/>
      <c r="I34" s="821"/>
      <c r="J34" s="819">
        <v>2</v>
      </c>
      <c r="K34" s="820"/>
      <c r="L34" s="820"/>
      <c r="M34" s="821"/>
      <c r="N34" s="819"/>
      <c r="O34" s="820"/>
      <c r="P34" s="821"/>
      <c r="Q34" s="837"/>
      <c r="R34" s="838"/>
      <c r="S34" s="839"/>
      <c r="T34" s="819">
        <v>12</v>
      </c>
      <c r="U34" s="835"/>
      <c r="V34" s="836"/>
      <c r="W34" s="819">
        <f>C34+G34+J34+N34+Q34+T34</f>
        <v>52</v>
      </c>
      <c r="X34" s="835"/>
      <c r="Y34" s="840"/>
      <c r="Z34" s="172"/>
      <c r="AA34" s="779" t="s">
        <v>70</v>
      </c>
      <c r="AB34" s="780"/>
      <c r="AC34" s="780"/>
      <c r="AD34" s="780"/>
      <c r="AE34" s="780"/>
      <c r="AF34" s="720"/>
      <c r="AG34" s="721"/>
      <c r="AH34" s="782">
        <v>4</v>
      </c>
      <c r="AI34" s="783"/>
      <c r="AJ34" s="784"/>
      <c r="AK34" s="722">
        <v>3</v>
      </c>
      <c r="AL34" s="722"/>
      <c r="AM34" s="722"/>
      <c r="AN34" s="173"/>
      <c r="AO34" s="845"/>
      <c r="AP34" s="845"/>
      <c r="AQ34" s="845"/>
      <c r="AR34" s="845"/>
      <c r="AS34" s="771"/>
      <c r="AT34" s="791"/>
      <c r="AU34" s="791"/>
      <c r="AV34" s="791"/>
      <c r="AW34" s="772"/>
      <c r="AX34" s="698"/>
      <c r="AY34" s="698"/>
      <c r="AZ34" s="698"/>
      <c r="BA34" s="844"/>
    </row>
    <row r="35" spans="1:53" ht="27" customHeight="1">
      <c r="A35" s="787">
        <v>2</v>
      </c>
      <c r="B35" s="788"/>
      <c r="C35" s="819">
        <v>33</v>
      </c>
      <c r="D35" s="820"/>
      <c r="E35" s="820"/>
      <c r="F35" s="821"/>
      <c r="G35" s="804">
        <v>5</v>
      </c>
      <c r="H35" s="805"/>
      <c r="I35" s="806"/>
      <c r="J35" s="804">
        <v>3</v>
      </c>
      <c r="K35" s="805"/>
      <c r="L35" s="805"/>
      <c r="M35" s="806"/>
      <c r="N35" s="804"/>
      <c r="O35" s="805"/>
      <c r="P35" s="806"/>
      <c r="Q35" s="837"/>
      <c r="R35" s="838"/>
      <c r="S35" s="839"/>
      <c r="T35" s="804">
        <v>11</v>
      </c>
      <c r="U35" s="841"/>
      <c r="V35" s="842"/>
      <c r="W35" s="819">
        <f>C35+G35+J35+N35+Q35+T35</f>
        <v>52</v>
      </c>
      <c r="X35" s="835"/>
      <c r="Y35" s="840"/>
      <c r="Z35" s="172"/>
      <c r="AA35" s="779" t="s">
        <v>200</v>
      </c>
      <c r="AB35" s="807"/>
      <c r="AC35" s="807"/>
      <c r="AD35" s="807"/>
      <c r="AE35" s="807"/>
      <c r="AF35" s="807"/>
      <c r="AG35" s="808"/>
      <c r="AH35" s="707">
        <v>6</v>
      </c>
      <c r="AI35" s="708"/>
      <c r="AJ35" s="709"/>
      <c r="AK35" s="722">
        <v>3</v>
      </c>
      <c r="AL35" s="722"/>
      <c r="AM35" s="722"/>
      <c r="AN35" s="173"/>
      <c r="AO35" s="707">
        <v>1</v>
      </c>
      <c r="AP35" s="708"/>
      <c r="AQ35" s="708"/>
      <c r="AR35" s="709"/>
      <c r="AS35" s="716" t="s">
        <v>230</v>
      </c>
      <c r="AT35" s="716"/>
      <c r="AU35" s="716"/>
      <c r="AV35" s="716"/>
      <c r="AW35" s="716"/>
      <c r="AX35" s="717">
        <v>8</v>
      </c>
      <c r="AY35" s="717"/>
      <c r="AZ35" s="717"/>
      <c r="BA35" s="717"/>
    </row>
    <row r="36" spans="1:53" ht="21.75" customHeight="1">
      <c r="A36" s="787">
        <v>3</v>
      </c>
      <c r="B36" s="788"/>
      <c r="C36" s="819">
        <v>33</v>
      </c>
      <c r="D36" s="820"/>
      <c r="E36" s="820"/>
      <c r="F36" s="821"/>
      <c r="G36" s="804">
        <v>4</v>
      </c>
      <c r="H36" s="805"/>
      <c r="I36" s="806"/>
      <c r="J36" s="804">
        <v>3</v>
      </c>
      <c r="K36" s="805"/>
      <c r="L36" s="805"/>
      <c r="M36" s="806"/>
      <c r="N36" s="804"/>
      <c r="O36" s="805"/>
      <c r="P36" s="806"/>
      <c r="Q36" s="837"/>
      <c r="R36" s="838"/>
      <c r="S36" s="839"/>
      <c r="T36" s="804">
        <v>12</v>
      </c>
      <c r="U36" s="841"/>
      <c r="V36" s="842"/>
      <c r="W36" s="819">
        <f>C36+G36+J36+N36+Q36+T36</f>
        <v>52</v>
      </c>
      <c r="X36" s="835"/>
      <c r="Y36" s="840"/>
      <c r="Z36" s="172"/>
      <c r="AA36" s="773" t="s">
        <v>24</v>
      </c>
      <c r="AB36" s="774"/>
      <c r="AC36" s="774"/>
      <c r="AD36" s="774"/>
      <c r="AE36" s="774"/>
      <c r="AF36" s="774"/>
      <c r="AG36" s="775"/>
      <c r="AH36" s="707">
        <v>8</v>
      </c>
      <c r="AI36" s="740"/>
      <c r="AJ36" s="741"/>
      <c r="AK36" s="722">
        <v>3</v>
      </c>
      <c r="AL36" s="781"/>
      <c r="AM36" s="781"/>
      <c r="AN36" s="173"/>
      <c r="AO36" s="710"/>
      <c r="AP36" s="711"/>
      <c r="AQ36" s="711"/>
      <c r="AR36" s="712"/>
      <c r="AS36" s="716"/>
      <c r="AT36" s="716"/>
      <c r="AU36" s="716"/>
      <c r="AV36" s="716"/>
      <c r="AW36" s="716"/>
      <c r="AX36" s="717"/>
      <c r="AY36" s="717"/>
      <c r="AZ36" s="717"/>
      <c r="BA36" s="717"/>
    </row>
    <row r="37" spans="1:53" ht="25.5" customHeight="1">
      <c r="A37" s="787">
        <v>4</v>
      </c>
      <c r="B37" s="788"/>
      <c r="C37" s="819">
        <v>28</v>
      </c>
      <c r="D37" s="820"/>
      <c r="E37" s="820"/>
      <c r="F37" s="821"/>
      <c r="G37" s="804">
        <v>4</v>
      </c>
      <c r="H37" s="805"/>
      <c r="I37" s="806"/>
      <c r="J37" s="804">
        <v>3</v>
      </c>
      <c r="K37" s="805"/>
      <c r="L37" s="805"/>
      <c r="M37" s="806"/>
      <c r="N37" s="804">
        <v>4</v>
      </c>
      <c r="O37" s="805"/>
      <c r="P37" s="806"/>
      <c r="Q37" s="853">
        <v>1</v>
      </c>
      <c r="R37" s="838"/>
      <c r="S37" s="839"/>
      <c r="T37" s="843">
        <v>2</v>
      </c>
      <c r="U37" s="841"/>
      <c r="V37" s="842"/>
      <c r="W37" s="819">
        <f>C37+G37+J37+N37+Q37+T37</f>
        <v>42</v>
      </c>
      <c r="X37" s="835"/>
      <c r="Y37" s="840"/>
      <c r="Z37" s="172"/>
      <c r="AA37" s="776"/>
      <c r="AB37" s="777"/>
      <c r="AC37" s="777"/>
      <c r="AD37" s="777"/>
      <c r="AE37" s="777"/>
      <c r="AF37" s="777"/>
      <c r="AG37" s="778"/>
      <c r="AH37" s="742"/>
      <c r="AI37" s="743"/>
      <c r="AJ37" s="744"/>
      <c r="AK37" s="781"/>
      <c r="AL37" s="781"/>
      <c r="AM37" s="781"/>
      <c r="AN37" s="174"/>
      <c r="AO37" s="710"/>
      <c r="AP37" s="711"/>
      <c r="AQ37" s="711"/>
      <c r="AR37" s="712"/>
      <c r="AS37" s="716"/>
      <c r="AT37" s="716"/>
      <c r="AU37" s="716"/>
      <c r="AV37" s="716"/>
      <c r="AW37" s="716"/>
      <c r="AX37" s="717"/>
      <c r="AY37" s="717"/>
      <c r="AZ37" s="717"/>
      <c r="BA37" s="717"/>
    </row>
    <row r="38" spans="1:53" ht="34.5" customHeight="1">
      <c r="A38" s="818" t="s">
        <v>21</v>
      </c>
      <c r="B38" s="810"/>
      <c r="C38" s="822">
        <f>SUM(C34:F37)</f>
        <v>127</v>
      </c>
      <c r="D38" s="823"/>
      <c r="E38" s="823"/>
      <c r="F38" s="824"/>
      <c r="G38" s="794">
        <f>SUM(G34:I37)</f>
        <v>18</v>
      </c>
      <c r="H38" s="809"/>
      <c r="I38" s="810"/>
      <c r="J38" s="746">
        <f>SUM(J34:M37)</f>
        <v>11</v>
      </c>
      <c r="K38" s="747"/>
      <c r="L38" s="747"/>
      <c r="M38" s="748"/>
      <c r="N38" s="746">
        <f>SUM(N34:P37)</f>
        <v>4</v>
      </c>
      <c r="O38" s="747"/>
      <c r="P38" s="748"/>
      <c r="Q38" s="850">
        <f>SUM(Q34:S37)</f>
        <v>1</v>
      </c>
      <c r="R38" s="851"/>
      <c r="S38" s="852"/>
      <c r="T38" s="794">
        <f>SUM(T34:V37)</f>
        <v>37</v>
      </c>
      <c r="U38" s="795"/>
      <c r="V38" s="796"/>
      <c r="W38" s="794">
        <f>SUM(W34:Y37)</f>
        <v>198</v>
      </c>
      <c r="X38" s="795"/>
      <c r="Y38" s="796"/>
      <c r="Z38" s="172"/>
      <c r="AA38" s="719"/>
      <c r="AB38" s="720"/>
      <c r="AC38" s="720"/>
      <c r="AD38" s="720"/>
      <c r="AE38" s="720"/>
      <c r="AF38" s="720"/>
      <c r="AG38" s="721"/>
      <c r="AH38" s="735"/>
      <c r="AI38" s="736"/>
      <c r="AJ38" s="737"/>
      <c r="AK38" s="735"/>
      <c r="AL38" s="738"/>
      <c r="AM38" s="739"/>
      <c r="AN38" s="175"/>
      <c r="AO38" s="713"/>
      <c r="AP38" s="714"/>
      <c r="AQ38" s="714"/>
      <c r="AR38" s="715"/>
      <c r="AS38" s="716"/>
      <c r="AT38" s="716"/>
      <c r="AU38" s="716"/>
      <c r="AV38" s="716"/>
      <c r="AW38" s="716"/>
      <c r="AX38" s="717"/>
      <c r="AY38" s="717"/>
      <c r="AZ38" s="717"/>
      <c r="BA38" s="717"/>
    </row>
  </sheetData>
  <sheetProtection selectLockedCells="1" selectUnlockedCells="1"/>
  <mergeCells count="114">
    <mergeCell ref="AX25:BA25"/>
    <mergeCell ref="Q36:S36"/>
    <mergeCell ref="C34:F34"/>
    <mergeCell ref="Q38:S38"/>
    <mergeCell ref="J37:M37"/>
    <mergeCell ref="Q37:S37"/>
    <mergeCell ref="N35:P35"/>
    <mergeCell ref="C37:F37"/>
    <mergeCell ref="N36:P36"/>
    <mergeCell ref="N38:P38"/>
    <mergeCell ref="T38:V38"/>
    <mergeCell ref="AX31:BA34"/>
    <mergeCell ref="AK34:AM34"/>
    <mergeCell ref="AO31:AR34"/>
    <mergeCell ref="AA31:AG32"/>
    <mergeCell ref="AA33:AG33"/>
    <mergeCell ref="W34:Y34"/>
    <mergeCell ref="W35:Y35"/>
    <mergeCell ref="W36:Y36"/>
    <mergeCell ref="T31:V33"/>
    <mergeCell ref="W37:Y37"/>
    <mergeCell ref="N37:P37"/>
    <mergeCell ref="G36:I36"/>
    <mergeCell ref="N34:P34"/>
    <mergeCell ref="AS31:AW34"/>
    <mergeCell ref="T35:V35"/>
    <mergeCell ref="T36:V36"/>
    <mergeCell ref="T37:V37"/>
    <mergeCell ref="G34:I34"/>
    <mergeCell ref="Q34:S34"/>
    <mergeCell ref="N31:P33"/>
    <mergeCell ref="J35:M35"/>
    <mergeCell ref="C35:F35"/>
    <mergeCell ref="C31:F33"/>
    <mergeCell ref="G31:I33"/>
    <mergeCell ref="T34:V34"/>
    <mergeCell ref="Q35:S35"/>
    <mergeCell ref="J34:M34"/>
    <mergeCell ref="A38:B38"/>
    <mergeCell ref="C36:F36"/>
    <mergeCell ref="C38:F38"/>
    <mergeCell ref="A34:B34"/>
    <mergeCell ref="A35:B35"/>
    <mergeCell ref="G35:I35"/>
    <mergeCell ref="A36:B36"/>
    <mergeCell ref="AO2:BA4"/>
    <mergeCell ref="P2:AN2"/>
    <mergeCell ref="A2:O2"/>
    <mergeCell ref="P9:AA9"/>
    <mergeCell ref="P10:AK10"/>
    <mergeCell ref="A4:O4"/>
    <mergeCell ref="P4:AN4"/>
    <mergeCell ref="P8:AM8"/>
    <mergeCell ref="A3:O3"/>
    <mergeCell ref="W38:Y38"/>
    <mergeCell ref="F20:I20"/>
    <mergeCell ref="P15:AP15"/>
    <mergeCell ref="J20:M20"/>
    <mergeCell ref="AK31:AM32"/>
    <mergeCell ref="G37:I37"/>
    <mergeCell ref="AA35:AG35"/>
    <mergeCell ref="W31:Y33"/>
    <mergeCell ref="G38:I38"/>
    <mergeCell ref="J36:M36"/>
    <mergeCell ref="AA36:AG37"/>
    <mergeCell ref="AA34:AG34"/>
    <mergeCell ref="AK36:AM37"/>
    <mergeCell ref="AH33:AJ33"/>
    <mergeCell ref="AH34:AJ34"/>
    <mergeCell ref="AO13:BA13"/>
    <mergeCell ref="A18:BA18"/>
    <mergeCell ref="A37:B37"/>
    <mergeCell ref="J31:M33"/>
    <mergeCell ref="A20:A21"/>
    <mergeCell ref="AH35:AJ35"/>
    <mergeCell ref="AN8:BA8"/>
    <mergeCell ref="A8:O8"/>
    <mergeCell ref="A5:O5"/>
    <mergeCell ref="A6:O6"/>
    <mergeCell ref="AN5:BA7"/>
    <mergeCell ref="B20:E20"/>
    <mergeCell ref="AN10:BA11"/>
    <mergeCell ref="P11:AK12"/>
    <mergeCell ref="A31:B33"/>
    <mergeCell ref="AF20:AI20"/>
    <mergeCell ref="AK33:AM33"/>
    <mergeCell ref="AH38:AJ38"/>
    <mergeCell ref="AK38:AM38"/>
    <mergeCell ref="AH36:AJ37"/>
    <mergeCell ref="A9:O9"/>
    <mergeCell ref="J38:M38"/>
    <mergeCell ref="Q31:S33"/>
    <mergeCell ref="P13:AN13"/>
    <mergeCell ref="N20:R20"/>
    <mergeCell ref="AA38:AG38"/>
    <mergeCell ref="AK35:AM35"/>
    <mergeCell ref="AS20:AW20"/>
    <mergeCell ref="AX20:BA20"/>
    <mergeCell ref="P16:AM16"/>
    <mergeCell ref="P14:AP14"/>
    <mergeCell ref="S20:W20"/>
    <mergeCell ref="X20:AA20"/>
    <mergeCell ref="AJ20:AN20"/>
    <mergeCell ref="AO20:AR20"/>
    <mergeCell ref="AH31:AJ32"/>
    <mergeCell ref="AB20:AE20"/>
    <mergeCell ref="AS25:AW25"/>
    <mergeCell ref="AA29:AM29"/>
    <mergeCell ref="AO29:BA29"/>
    <mergeCell ref="AO35:AR38"/>
    <mergeCell ref="AS35:AW38"/>
    <mergeCell ref="AX35:BA38"/>
    <mergeCell ref="A27:BA27"/>
    <mergeCell ref="A29:Y29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83"/>
  <sheetViews>
    <sheetView tabSelected="1" zoomScale="75" zoomScaleNormal="75" zoomScaleSheetLayoutView="85" zoomScalePageLayoutView="0" workbookViewId="0" topLeftCell="A1">
      <selection activeCell="B15" sqref="B15"/>
    </sheetView>
  </sheetViews>
  <sheetFormatPr defaultColWidth="9.00390625" defaultRowHeight="12.75"/>
  <cols>
    <col min="1" max="1" width="10.75390625" style="42" customWidth="1"/>
    <col min="2" max="2" width="42.875" style="44" customWidth="1"/>
    <col min="3" max="3" width="5.25390625" style="45" customWidth="1"/>
    <col min="4" max="4" width="9.375" style="46" customWidth="1"/>
    <col min="5" max="5" width="6.625" style="46" customWidth="1"/>
    <col min="6" max="6" width="6.375" style="45" customWidth="1"/>
    <col min="7" max="7" width="11.25390625" style="46" customWidth="1"/>
    <col min="8" max="8" width="9.75390625" style="45" customWidth="1"/>
    <col min="9" max="9" width="9.625" style="7" customWidth="1"/>
    <col min="10" max="10" width="9.00390625" style="7" customWidth="1"/>
    <col min="11" max="11" width="7.625" style="7" customWidth="1"/>
    <col min="12" max="12" width="9.375" style="7" customWidth="1"/>
    <col min="13" max="13" width="9.00390625" style="41" customWidth="1"/>
    <col min="14" max="14" width="6.875" style="7" customWidth="1"/>
    <col min="15" max="16" width="6.625" style="7" customWidth="1"/>
    <col min="17" max="17" width="6.75390625" style="7" customWidth="1"/>
    <col min="18" max="18" width="6.25390625" style="7" customWidth="1"/>
    <col min="19" max="20" width="6.875" style="7" customWidth="1"/>
    <col min="21" max="21" width="6.75390625" style="7" customWidth="1"/>
    <col min="22" max="22" width="6.25390625" style="7" customWidth="1"/>
    <col min="23" max="27" width="9.125" style="5" hidden="1" customWidth="1"/>
    <col min="28" max="41" width="0" style="5" hidden="1" customWidth="1"/>
    <col min="42" max="42" width="60.75390625" style="5" hidden="1" customWidth="1"/>
    <col min="43" max="43" width="6.25390625" style="5" customWidth="1"/>
    <col min="44" max="16384" width="9.125" style="5" customWidth="1"/>
  </cols>
  <sheetData>
    <row r="1" spans="1:22" s="6" customFormat="1" ht="19.5" customHeight="1" thickBot="1">
      <c r="A1" s="917" t="s">
        <v>335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7"/>
      <c r="M1" s="917"/>
      <c r="N1" s="917"/>
      <c r="O1" s="917"/>
      <c r="P1" s="917"/>
      <c r="Q1" s="917"/>
      <c r="R1" s="917"/>
      <c r="S1" s="917"/>
      <c r="T1" s="917"/>
      <c r="U1" s="917"/>
      <c r="V1" s="917"/>
    </row>
    <row r="2" spans="1:22" s="6" customFormat="1" ht="19.5" customHeight="1" thickBot="1">
      <c r="A2" s="985" t="s">
        <v>25</v>
      </c>
      <c r="B2" s="946" t="s">
        <v>26</v>
      </c>
      <c r="C2" s="997" t="s">
        <v>161</v>
      </c>
      <c r="D2" s="998"/>
      <c r="E2" s="998"/>
      <c r="F2" s="999"/>
      <c r="G2" s="988" t="s">
        <v>27</v>
      </c>
      <c r="H2" s="925" t="s">
        <v>87</v>
      </c>
      <c r="I2" s="925"/>
      <c r="J2" s="925"/>
      <c r="K2" s="925"/>
      <c r="L2" s="925"/>
      <c r="M2" s="926"/>
      <c r="N2" s="992" t="s">
        <v>146</v>
      </c>
      <c r="O2" s="993"/>
      <c r="P2" s="993"/>
      <c r="Q2" s="993"/>
      <c r="R2" s="993"/>
      <c r="S2" s="993"/>
      <c r="T2" s="993"/>
      <c r="U2" s="993"/>
      <c r="V2" s="994"/>
    </row>
    <row r="3" spans="1:22" s="6" customFormat="1" ht="19.5" customHeight="1">
      <c r="A3" s="986"/>
      <c r="B3" s="923"/>
      <c r="C3" s="1000"/>
      <c r="D3" s="1001"/>
      <c r="E3" s="1001"/>
      <c r="F3" s="1002"/>
      <c r="G3" s="989"/>
      <c r="H3" s="944" t="s">
        <v>28</v>
      </c>
      <c r="I3" s="923" t="s">
        <v>88</v>
      </c>
      <c r="J3" s="943"/>
      <c r="K3" s="943"/>
      <c r="L3" s="943"/>
      <c r="M3" s="918" t="s">
        <v>29</v>
      </c>
      <c r="N3" s="995" t="s">
        <v>32</v>
      </c>
      <c r="O3" s="934"/>
      <c r="P3" s="934" t="s">
        <v>33</v>
      </c>
      <c r="Q3" s="934"/>
      <c r="R3" s="934" t="s">
        <v>34</v>
      </c>
      <c r="S3" s="934"/>
      <c r="T3" s="934" t="s">
        <v>35</v>
      </c>
      <c r="U3" s="934"/>
      <c r="V3" s="948"/>
    </row>
    <row r="4" spans="1:22" s="6" customFormat="1" ht="19.5" customHeight="1">
      <c r="A4" s="986"/>
      <c r="B4" s="923"/>
      <c r="C4" s="941" t="s">
        <v>82</v>
      </c>
      <c r="D4" s="941" t="s">
        <v>83</v>
      </c>
      <c r="E4" s="936" t="s">
        <v>84</v>
      </c>
      <c r="F4" s="937"/>
      <c r="G4" s="989"/>
      <c r="H4" s="944"/>
      <c r="I4" s="938" t="s">
        <v>21</v>
      </c>
      <c r="J4" s="935" t="s">
        <v>89</v>
      </c>
      <c r="K4" s="935"/>
      <c r="L4" s="935"/>
      <c r="M4" s="919"/>
      <c r="N4" s="996"/>
      <c r="O4" s="935"/>
      <c r="P4" s="935"/>
      <c r="Q4" s="935"/>
      <c r="R4" s="935"/>
      <c r="S4" s="935"/>
      <c r="T4" s="935"/>
      <c r="U4" s="935"/>
      <c r="V4" s="949"/>
    </row>
    <row r="5" spans="1:22" s="6" customFormat="1" ht="19.5" customHeight="1">
      <c r="A5" s="986"/>
      <c r="B5" s="923"/>
      <c r="C5" s="944"/>
      <c r="D5" s="944"/>
      <c r="E5" s="927" t="s">
        <v>85</v>
      </c>
      <c r="F5" s="954" t="s">
        <v>86</v>
      </c>
      <c r="G5" s="990"/>
      <c r="H5" s="944"/>
      <c r="I5" s="939"/>
      <c r="J5" s="941" t="s">
        <v>30</v>
      </c>
      <c r="K5" s="941" t="s">
        <v>204</v>
      </c>
      <c r="L5" s="941" t="s">
        <v>31</v>
      </c>
      <c r="M5" s="920"/>
      <c r="N5" s="176">
        <v>1</v>
      </c>
      <c r="O5" s="177">
        <v>2</v>
      </c>
      <c r="P5" s="177">
        <v>3</v>
      </c>
      <c r="Q5" s="177">
        <v>4</v>
      </c>
      <c r="R5" s="177">
        <v>5</v>
      </c>
      <c r="S5" s="177">
        <v>6</v>
      </c>
      <c r="T5" s="177">
        <v>7</v>
      </c>
      <c r="U5" s="177">
        <v>8</v>
      </c>
      <c r="V5" s="178"/>
    </row>
    <row r="6" spans="1:22" s="6" customFormat="1" ht="19.5" customHeight="1" thickBot="1">
      <c r="A6" s="986"/>
      <c r="B6" s="923"/>
      <c r="C6" s="944"/>
      <c r="D6" s="944"/>
      <c r="E6" s="928"/>
      <c r="F6" s="954"/>
      <c r="G6" s="990"/>
      <c r="H6" s="944"/>
      <c r="I6" s="939"/>
      <c r="J6" s="941"/>
      <c r="K6" s="941"/>
      <c r="L6" s="941"/>
      <c r="M6" s="920"/>
      <c r="N6" s="922" t="s">
        <v>147</v>
      </c>
      <c r="O6" s="923"/>
      <c r="P6" s="923"/>
      <c r="Q6" s="923"/>
      <c r="R6" s="923"/>
      <c r="S6" s="923"/>
      <c r="T6" s="923"/>
      <c r="U6" s="923"/>
      <c r="V6" s="924"/>
    </row>
    <row r="7" spans="1:40" s="6" customFormat="1" ht="22.5" customHeight="1" thickBot="1">
      <c r="A7" s="987"/>
      <c r="B7" s="947"/>
      <c r="C7" s="945"/>
      <c r="D7" s="945"/>
      <c r="E7" s="929"/>
      <c r="F7" s="955"/>
      <c r="G7" s="991"/>
      <c r="H7" s="945"/>
      <c r="I7" s="940"/>
      <c r="J7" s="942"/>
      <c r="K7" s="942"/>
      <c r="L7" s="942"/>
      <c r="M7" s="921"/>
      <c r="N7" s="179">
        <v>15</v>
      </c>
      <c r="O7" s="180">
        <v>18</v>
      </c>
      <c r="P7" s="180">
        <v>15</v>
      </c>
      <c r="Q7" s="180">
        <v>18</v>
      </c>
      <c r="R7" s="180">
        <v>15</v>
      </c>
      <c r="S7" s="180">
        <v>18</v>
      </c>
      <c r="T7" s="180">
        <v>15</v>
      </c>
      <c r="U7" s="180">
        <v>13</v>
      </c>
      <c r="V7" s="181"/>
      <c r="AC7" s="879" t="s">
        <v>32</v>
      </c>
      <c r="AD7" s="877"/>
      <c r="AE7" s="877"/>
      <c r="AF7" s="877" t="s">
        <v>33</v>
      </c>
      <c r="AG7" s="877"/>
      <c r="AH7" s="877"/>
      <c r="AI7" s="877" t="s">
        <v>34</v>
      </c>
      <c r="AJ7" s="877"/>
      <c r="AK7" s="877"/>
      <c r="AL7" s="877" t="s">
        <v>35</v>
      </c>
      <c r="AM7" s="877"/>
      <c r="AN7" s="878"/>
    </row>
    <row r="8" spans="1:40" s="6" customFormat="1" ht="19.5" customHeight="1" thickBot="1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  <c r="H8" s="52">
        <v>8</v>
      </c>
      <c r="I8" s="52">
        <v>9</v>
      </c>
      <c r="J8" s="52">
        <v>10</v>
      </c>
      <c r="K8" s="52">
        <v>11</v>
      </c>
      <c r="L8" s="52">
        <v>12</v>
      </c>
      <c r="M8" s="58">
        <v>13</v>
      </c>
      <c r="N8" s="56">
        <v>14</v>
      </c>
      <c r="O8" s="52">
        <v>15</v>
      </c>
      <c r="P8" s="52">
        <v>16</v>
      </c>
      <c r="Q8" s="52">
        <v>17</v>
      </c>
      <c r="R8" s="52">
        <v>18</v>
      </c>
      <c r="S8" s="52">
        <v>19</v>
      </c>
      <c r="T8" s="52">
        <v>20</v>
      </c>
      <c r="U8" s="52">
        <v>21</v>
      </c>
      <c r="V8" s="57">
        <v>22</v>
      </c>
      <c r="W8" s="6" t="s">
        <v>32</v>
      </c>
      <c r="X8" s="6" t="s">
        <v>33</v>
      </c>
      <c r="Y8" s="6" t="s">
        <v>34</v>
      </c>
      <c r="Z8" s="6" t="s">
        <v>35</v>
      </c>
      <c r="AC8" s="862"/>
      <c r="AD8" s="854"/>
      <c r="AE8" s="854"/>
      <c r="AF8" s="854"/>
      <c r="AG8" s="854"/>
      <c r="AH8" s="854"/>
      <c r="AI8" s="854"/>
      <c r="AJ8" s="854"/>
      <c r="AK8" s="854"/>
      <c r="AL8" s="854"/>
      <c r="AM8" s="854"/>
      <c r="AN8" s="855"/>
    </row>
    <row r="9" spans="1:40" s="6" customFormat="1" ht="19.5" customHeight="1" thickBot="1">
      <c r="A9" s="982" t="s">
        <v>110</v>
      </c>
      <c r="B9" s="983"/>
      <c r="C9" s="983"/>
      <c r="D9" s="983"/>
      <c r="E9" s="983"/>
      <c r="F9" s="983"/>
      <c r="G9" s="983"/>
      <c r="H9" s="983"/>
      <c r="I9" s="983"/>
      <c r="J9" s="983"/>
      <c r="K9" s="983"/>
      <c r="L9" s="983"/>
      <c r="M9" s="983"/>
      <c r="N9" s="983"/>
      <c r="O9" s="983"/>
      <c r="P9" s="983"/>
      <c r="Q9" s="983"/>
      <c r="R9" s="983"/>
      <c r="S9" s="983"/>
      <c r="T9" s="983"/>
      <c r="U9" s="983"/>
      <c r="V9" s="984"/>
      <c r="AC9" s="53">
        <v>1</v>
      </c>
      <c r="AD9" s="38" t="s">
        <v>138</v>
      </c>
      <c r="AE9" s="38" t="s">
        <v>139</v>
      </c>
      <c r="AF9" s="38">
        <v>3</v>
      </c>
      <c r="AG9" s="38" t="s">
        <v>140</v>
      </c>
      <c r="AH9" s="38" t="s">
        <v>141</v>
      </c>
      <c r="AI9" s="38">
        <v>5</v>
      </c>
      <c r="AJ9" s="38" t="s">
        <v>142</v>
      </c>
      <c r="AK9" s="38" t="s">
        <v>143</v>
      </c>
      <c r="AL9" s="38">
        <v>7</v>
      </c>
      <c r="AM9" s="38" t="s">
        <v>144</v>
      </c>
      <c r="AN9" s="54" t="s">
        <v>145</v>
      </c>
    </row>
    <row r="10" spans="1:40" s="6" customFormat="1" ht="19.5" customHeight="1" thickBot="1">
      <c r="A10" s="982" t="s">
        <v>211</v>
      </c>
      <c r="B10" s="983"/>
      <c r="C10" s="983"/>
      <c r="D10" s="983"/>
      <c r="E10" s="983"/>
      <c r="F10" s="983"/>
      <c r="G10" s="983"/>
      <c r="H10" s="983"/>
      <c r="I10" s="983"/>
      <c r="J10" s="983"/>
      <c r="K10" s="983"/>
      <c r="L10" s="983"/>
      <c r="M10" s="983"/>
      <c r="N10" s="983"/>
      <c r="O10" s="983"/>
      <c r="P10" s="983"/>
      <c r="Q10" s="983"/>
      <c r="R10" s="983"/>
      <c r="S10" s="983"/>
      <c r="T10" s="983"/>
      <c r="U10" s="983"/>
      <c r="V10" s="984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</row>
    <row r="11" spans="1:40" s="6" customFormat="1" ht="19.5" customHeight="1">
      <c r="A11" s="104" t="s">
        <v>90</v>
      </c>
      <c r="B11" s="213" t="s">
        <v>255</v>
      </c>
      <c r="C11" s="214"/>
      <c r="D11" s="66" t="s">
        <v>22</v>
      </c>
      <c r="E11" s="66"/>
      <c r="F11" s="215"/>
      <c r="G11" s="216">
        <v>2</v>
      </c>
      <c r="H11" s="217">
        <f>G11*30</f>
        <v>60</v>
      </c>
      <c r="I11" s="96">
        <f>J11+K11+L11</f>
        <v>30</v>
      </c>
      <c r="J11" s="218">
        <v>15</v>
      </c>
      <c r="K11" s="219"/>
      <c r="L11" s="219">
        <v>15</v>
      </c>
      <c r="M11" s="220">
        <f>H11-I11</f>
        <v>30</v>
      </c>
      <c r="N11" s="221">
        <v>2</v>
      </c>
      <c r="O11" s="222"/>
      <c r="P11" s="223"/>
      <c r="Q11" s="223"/>
      <c r="R11" s="223"/>
      <c r="S11" s="223"/>
      <c r="T11" s="223"/>
      <c r="U11" s="223"/>
      <c r="V11" s="113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</row>
    <row r="12" spans="1:22" s="7" customFormat="1" ht="19.5" customHeight="1">
      <c r="A12" s="224" t="s">
        <v>91</v>
      </c>
      <c r="B12" s="225" t="s">
        <v>37</v>
      </c>
      <c r="C12" s="226">
        <v>1</v>
      </c>
      <c r="D12" s="19"/>
      <c r="E12" s="19"/>
      <c r="F12" s="190"/>
      <c r="G12" s="227">
        <v>4</v>
      </c>
      <c r="H12" s="69">
        <f>G12*30</f>
        <v>120</v>
      </c>
      <c r="I12" s="19">
        <f>J12+L12</f>
        <v>45</v>
      </c>
      <c r="J12" s="19">
        <v>30</v>
      </c>
      <c r="K12" s="19"/>
      <c r="L12" s="19">
        <v>15</v>
      </c>
      <c r="M12" s="228">
        <f>H12-I12</f>
        <v>75</v>
      </c>
      <c r="N12" s="47">
        <v>3</v>
      </c>
      <c r="O12" s="73"/>
      <c r="P12" s="73"/>
      <c r="Q12" s="21"/>
      <c r="R12" s="21"/>
      <c r="S12" s="21"/>
      <c r="T12" s="21"/>
      <c r="U12" s="21"/>
      <c r="V12" s="21"/>
    </row>
    <row r="13" spans="1:22" s="7" customFormat="1" ht="19.5" customHeight="1">
      <c r="A13" s="224" t="s">
        <v>92</v>
      </c>
      <c r="B13" s="225" t="s">
        <v>224</v>
      </c>
      <c r="C13" s="226"/>
      <c r="D13" s="19">
        <v>2</v>
      </c>
      <c r="E13" s="19"/>
      <c r="F13" s="190"/>
      <c r="G13" s="227">
        <v>3</v>
      </c>
      <c r="H13" s="69">
        <f>G13*30</f>
        <v>90</v>
      </c>
      <c r="I13" s="19">
        <f>J13+L13</f>
        <v>30</v>
      </c>
      <c r="J13" s="19">
        <v>20</v>
      </c>
      <c r="K13" s="19"/>
      <c r="L13" s="19">
        <v>10</v>
      </c>
      <c r="M13" s="228">
        <f>H13-I13</f>
        <v>60</v>
      </c>
      <c r="N13" s="47"/>
      <c r="O13" s="229">
        <v>1.5</v>
      </c>
      <c r="P13" s="73"/>
      <c r="Q13" s="21"/>
      <c r="R13" s="21"/>
      <c r="S13" s="21"/>
      <c r="T13" s="21"/>
      <c r="U13" s="21"/>
      <c r="V13" s="76"/>
    </row>
    <row r="14" spans="1:40" s="7" customFormat="1" ht="41.25" customHeight="1">
      <c r="A14" s="224" t="s">
        <v>93</v>
      </c>
      <c r="B14" s="230" t="s">
        <v>265</v>
      </c>
      <c r="C14" s="231"/>
      <c r="D14" s="74" t="s">
        <v>22</v>
      </c>
      <c r="E14" s="74"/>
      <c r="F14" s="232"/>
      <c r="G14" s="233">
        <v>3</v>
      </c>
      <c r="H14" s="234">
        <f>G14*30</f>
        <v>90</v>
      </c>
      <c r="I14" s="73">
        <f>J14+K14+L14</f>
        <v>45</v>
      </c>
      <c r="J14" s="78">
        <v>15</v>
      </c>
      <c r="K14" s="75"/>
      <c r="L14" s="75">
        <v>30</v>
      </c>
      <c r="M14" s="76">
        <f>H14-I14</f>
        <v>45</v>
      </c>
      <c r="N14" s="103">
        <v>3</v>
      </c>
      <c r="O14" s="77"/>
      <c r="P14" s="77"/>
      <c r="Q14" s="77"/>
      <c r="R14" s="77"/>
      <c r="S14" s="77"/>
      <c r="T14" s="77"/>
      <c r="U14" s="77"/>
      <c r="V14" s="113"/>
      <c r="AC14" s="862"/>
      <c r="AD14" s="854"/>
      <c r="AE14" s="854"/>
      <c r="AF14" s="854"/>
      <c r="AG14" s="854"/>
      <c r="AH14" s="854"/>
      <c r="AI14" s="854"/>
      <c r="AJ14" s="854"/>
      <c r="AK14" s="854"/>
      <c r="AL14" s="854"/>
      <c r="AM14" s="854"/>
      <c r="AN14" s="855"/>
    </row>
    <row r="15" spans="1:40" s="7" customFormat="1" ht="46.5" customHeight="1">
      <c r="A15" s="224" t="s">
        <v>94</v>
      </c>
      <c r="B15" s="235" t="s">
        <v>36</v>
      </c>
      <c r="C15" s="236"/>
      <c r="D15" s="81"/>
      <c r="E15" s="81"/>
      <c r="F15" s="237"/>
      <c r="G15" s="238">
        <f>SUM(G16:G17)</f>
        <v>6</v>
      </c>
      <c r="H15" s="239">
        <f>SUM(H16:H17)</f>
        <v>180</v>
      </c>
      <c r="I15" s="240">
        <f>SUM(I16:I17)</f>
        <v>66</v>
      </c>
      <c r="J15" s="240"/>
      <c r="K15" s="240"/>
      <c r="L15" s="240">
        <f>SUM(L16:L17)</f>
        <v>66</v>
      </c>
      <c r="M15" s="240">
        <f>SUM(M16:M17)</f>
        <v>114</v>
      </c>
      <c r="N15" s="110"/>
      <c r="O15" s="67"/>
      <c r="P15" s="67"/>
      <c r="Q15" s="67"/>
      <c r="R15" s="241"/>
      <c r="S15" s="67"/>
      <c r="T15" s="67"/>
      <c r="U15" s="67"/>
      <c r="V15" s="21"/>
      <c r="AB15" s="7" t="s">
        <v>156</v>
      </c>
      <c r="AC15" s="7">
        <f aca="true" t="shared" si="0" ref="AC15:AN15">COUNTIF($C15:$C31,AC$9)</f>
        <v>3</v>
      </c>
      <c r="AD15" s="7">
        <f t="shared" si="0"/>
        <v>0</v>
      </c>
      <c r="AE15" s="7">
        <f t="shared" si="0"/>
        <v>0</v>
      </c>
      <c r="AF15" s="7">
        <f t="shared" si="0"/>
        <v>2</v>
      </c>
      <c r="AG15" s="7">
        <f t="shared" si="0"/>
        <v>0</v>
      </c>
      <c r="AH15" s="7">
        <f t="shared" si="0"/>
        <v>0</v>
      </c>
      <c r="AI15" s="7">
        <f t="shared" si="0"/>
        <v>0</v>
      </c>
      <c r="AJ15" s="7">
        <f t="shared" si="0"/>
        <v>0</v>
      </c>
      <c r="AK15" s="7">
        <f t="shared" si="0"/>
        <v>0</v>
      </c>
      <c r="AL15" s="7">
        <f t="shared" si="0"/>
        <v>0</v>
      </c>
      <c r="AM15" s="7">
        <f t="shared" si="0"/>
        <v>0</v>
      </c>
      <c r="AN15" s="7">
        <f t="shared" si="0"/>
        <v>0</v>
      </c>
    </row>
    <row r="16" spans="1:40" s="7" customFormat="1" ht="33.75" customHeight="1">
      <c r="A16" s="224"/>
      <c r="B16" s="225" t="s">
        <v>36</v>
      </c>
      <c r="C16" s="226"/>
      <c r="D16" s="63">
        <v>1</v>
      </c>
      <c r="E16" s="63"/>
      <c r="F16" s="242"/>
      <c r="G16" s="243">
        <v>3</v>
      </c>
      <c r="H16" s="195">
        <f>G16*30</f>
        <v>90</v>
      </c>
      <c r="I16" s="19">
        <v>30</v>
      </c>
      <c r="J16" s="19"/>
      <c r="K16" s="19"/>
      <c r="L16" s="19">
        <v>30</v>
      </c>
      <c r="M16" s="228">
        <f>H16-I16</f>
        <v>60</v>
      </c>
      <c r="N16" s="47">
        <v>2</v>
      </c>
      <c r="O16" s="21"/>
      <c r="P16" s="21"/>
      <c r="Q16" s="21"/>
      <c r="R16" s="229"/>
      <c r="S16" s="21"/>
      <c r="T16" s="21"/>
      <c r="U16" s="21"/>
      <c r="V16" s="76"/>
      <c r="AB16" s="7" t="s">
        <v>157</v>
      </c>
      <c r="AC16" s="7">
        <f>COUNTIF($D15:$D31,AC$9)</f>
        <v>1</v>
      </c>
      <c r="AD16" s="7">
        <f>COUNTIF($D15:$D31,AD$9)</f>
        <v>0</v>
      </c>
      <c r="AE16" s="7">
        <v>1</v>
      </c>
      <c r="AF16" s="7">
        <f>COUNTIF($D15:$D31,AF$9)</f>
        <v>0</v>
      </c>
      <c r="AG16" s="7">
        <f>COUNTIF($D15:$D31,AG$9)</f>
        <v>0</v>
      </c>
      <c r="AH16" s="7">
        <v>1</v>
      </c>
      <c r="AI16" s="7">
        <f aca="true" t="shared" si="1" ref="AI16:AN16">COUNTIF($D15:$D31,AI$9)</f>
        <v>0</v>
      </c>
      <c r="AJ16" s="7">
        <f t="shared" si="1"/>
        <v>0</v>
      </c>
      <c r="AK16" s="7">
        <f t="shared" si="1"/>
        <v>0</v>
      </c>
      <c r="AL16" s="7">
        <f t="shared" si="1"/>
        <v>1</v>
      </c>
      <c r="AM16" s="7">
        <f t="shared" si="1"/>
        <v>0</v>
      </c>
      <c r="AN16" s="7">
        <f t="shared" si="1"/>
        <v>0</v>
      </c>
    </row>
    <row r="17" spans="1:28" s="7" customFormat="1" ht="39" customHeight="1">
      <c r="A17" s="224"/>
      <c r="B17" s="225" t="s">
        <v>36</v>
      </c>
      <c r="C17" s="226"/>
      <c r="D17" s="63">
        <v>2</v>
      </c>
      <c r="E17" s="63"/>
      <c r="F17" s="242"/>
      <c r="G17" s="243">
        <v>3</v>
      </c>
      <c r="H17" s="195">
        <f>G17*30</f>
        <v>90</v>
      </c>
      <c r="I17" s="19">
        <v>36</v>
      </c>
      <c r="J17" s="19"/>
      <c r="K17" s="19"/>
      <c r="L17" s="19">
        <v>36</v>
      </c>
      <c r="M17" s="228">
        <f>H17-I17</f>
        <v>54</v>
      </c>
      <c r="N17" s="47"/>
      <c r="O17" s="21">
        <v>2</v>
      </c>
      <c r="P17" s="21"/>
      <c r="Q17" s="21"/>
      <c r="R17" s="229"/>
      <c r="S17" s="21"/>
      <c r="T17" s="21"/>
      <c r="U17" s="21"/>
      <c r="V17" s="76"/>
      <c r="AB17" s="7" t="s">
        <v>158</v>
      </c>
    </row>
    <row r="18" spans="1:22" s="7" customFormat="1" ht="27.75" customHeight="1">
      <c r="A18" s="224" t="s">
        <v>95</v>
      </c>
      <c r="B18" s="230" t="s">
        <v>258</v>
      </c>
      <c r="C18" s="231" t="s">
        <v>22</v>
      </c>
      <c r="D18" s="74"/>
      <c r="E18" s="74"/>
      <c r="F18" s="232"/>
      <c r="G18" s="233">
        <v>4</v>
      </c>
      <c r="H18" s="234">
        <f aca="true" t="shared" si="2" ref="H18:H30">G18*30</f>
        <v>120</v>
      </c>
      <c r="I18" s="73">
        <f aca="true" t="shared" si="3" ref="I18:I30">J18+K18+L18</f>
        <v>75</v>
      </c>
      <c r="J18" s="21">
        <v>30</v>
      </c>
      <c r="K18" s="21">
        <v>45</v>
      </c>
      <c r="L18" s="21"/>
      <c r="M18" s="76">
        <f>H18-I18</f>
        <v>45</v>
      </c>
      <c r="N18" s="103">
        <v>5</v>
      </c>
      <c r="O18" s="77"/>
      <c r="P18" s="77"/>
      <c r="Q18" s="77"/>
      <c r="R18" s="77"/>
      <c r="S18" s="77"/>
      <c r="T18" s="77"/>
      <c r="U18" s="77"/>
      <c r="V18" s="113"/>
    </row>
    <row r="19" spans="1:40" s="7" customFormat="1" ht="29.25" customHeight="1">
      <c r="A19" s="224" t="s">
        <v>207</v>
      </c>
      <c r="B19" s="230" t="s">
        <v>184</v>
      </c>
      <c r="C19" s="231" t="s">
        <v>23</v>
      </c>
      <c r="D19" s="74"/>
      <c r="E19" s="74"/>
      <c r="F19" s="232"/>
      <c r="G19" s="233">
        <v>4</v>
      </c>
      <c r="H19" s="234">
        <f t="shared" si="2"/>
        <v>120</v>
      </c>
      <c r="I19" s="73">
        <f t="shared" si="3"/>
        <v>72</v>
      </c>
      <c r="J19" s="78">
        <v>36</v>
      </c>
      <c r="K19" s="75">
        <v>36</v>
      </c>
      <c r="L19" s="75"/>
      <c r="M19" s="76">
        <f>H19-I19</f>
        <v>48</v>
      </c>
      <c r="N19" s="103"/>
      <c r="O19" s="77">
        <v>4</v>
      </c>
      <c r="P19" s="77"/>
      <c r="Q19" s="77"/>
      <c r="R19" s="77"/>
      <c r="S19" s="77"/>
      <c r="T19" s="77"/>
      <c r="U19" s="77"/>
      <c r="V19" s="113"/>
      <c r="AB19" s="7" t="s">
        <v>156</v>
      </c>
      <c r="AC19" s="7">
        <f aca="true" t="shared" si="4" ref="AC19:AN19">COUNTIF($C14:$C108,AC$9)</f>
        <v>3</v>
      </c>
      <c r="AD19" s="7">
        <f t="shared" si="4"/>
        <v>0</v>
      </c>
      <c r="AE19" s="7">
        <f t="shared" si="4"/>
        <v>0</v>
      </c>
      <c r="AF19" s="7">
        <f t="shared" si="4"/>
        <v>3</v>
      </c>
      <c r="AG19" s="7">
        <f t="shared" si="4"/>
        <v>0</v>
      </c>
      <c r="AH19" s="7">
        <f t="shared" si="4"/>
        <v>0</v>
      </c>
      <c r="AI19" s="7">
        <f t="shared" si="4"/>
        <v>3</v>
      </c>
      <c r="AJ19" s="7">
        <f t="shared" si="4"/>
        <v>0</v>
      </c>
      <c r="AK19" s="7">
        <f t="shared" si="4"/>
        <v>0</v>
      </c>
      <c r="AL19" s="7">
        <f t="shared" si="4"/>
        <v>3</v>
      </c>
      <c r="AM19" s="7">
        <f t="shared" si="4"/>
        <v>0</v>
      </c>
      <c r="AN19" s="7">
        <f t="shared" si="4"/>
        <v>0</v>
      </c>
    </row>
    <row r="20" spans="1:28" s="7" customFormat="1" ht="19.5" customHeight="1">
      <c r="A20" s="224" t="s">
        <v>208</v>
      </c>
      <c r="B20" s="230" t="s">
        <v>108</v>
      </c>
      <c r="C20" s="231"/>
      <c r="D20" s="74"/>
      <c r="E20" s="74"/>
      <c r="F20" s="232"/>
      <c r="G20" s="233">
        <v>15</v>
      </c>
      <c r="H20" s="234">
        <f t="shared" si="2"/>
        <v>450</v>
      </c>
      <c r="I20" s="73">
        <f>I21+I22</f>
        <v>231</v>
      </c>
      <c r="J20" s="244">
        <f>J21+J22</f>
        <v>99</v>
      </c>
      <c r="K20" s="244"/>
      <c r="L20" s="244">
        <f>L21+L22</f>
        <v>132</v>
      </c>
      <c r="M20" s="245">
        <f>M21+M22</f>
        <v>219</v>
      </c>
      <c r="N20" s="103"/>
      <c r="O20" s="77"/>
      <c r="P20" s="77"/>
      <c r="Q20" s="246"/>
      <c r="R20" s="246"/>
      <c r="S20" s="246"/>
      <c r="T20" s="246"/>
      <c r="U20" s="246"/>
      <c r="V20" s="247"/>
      <c r="AB20" s="7" t="s">
        <v>158</v>
      </c>
    </row>
    <row r="21" spans="1:28" s="7" customFormat="1" ht="19.5" customHeight="1">
      <c r="A21" s="224"/>
      <c r="B21" s="230" t="s">
        <v>108</v>
      </c>
      <c r="C21" s="248">
        <v>1</v>
      </c>
      <c r="D21" s="249"/>
      <c r="E21" s="249"/>
      <c r="F21" s="250"/>
      <c r="G21" s="233">
        <v>7</v>
      </c>
      <c r="H21" s="234">
        <f t="shared" si="2"/>
        <v>210</v>
      </c>
      <c r="I21" s="73">
        <f t="shared" si="3"/>
        <v>105</v>
      </c>
      <c r="J21" s="21">
        <v>45</v>
      </c>
      <c r="K21" s="21"/>
      <c r="L21" s="21">
        <v>60</v>
      </c>
      <c r="M21" s="76">
        <f aca="true" t="shared" si="5" ref="M21:M27">H21-I21</f>
        <v>105</v>
      </c>
      <c r="N21" s="248">
        <v>7</v>
      </c>
      <c r="O21" s="249"/>
      <c r="P21" s="249"/>
      <c r="Q21" s="249"/>
      <c r="R21" s="249"/>
      <c r="S21" s="249"/>
      <c r="T21" s="249"/>
      <c r="U21" s="249"/>
      <c r="V21" s="251"/>
      <c r="AB21" s="7" t="s">
        <v>159</v>
      </c>
    </row>
    <row r="22" spans="1:26" s="7" customFormat="1" ht="19.5" customHeight="1">
      <c r="A22" s="252"/>
      <c r="B22" s="230" t="s">
        <v>108</v>
      </c>
      <c r="C22" s="248">
        <v>2</v>
      </c>
      <c r="D22" s="249"/>
      <c r="E22" s="249"/>
      <c r="F22" s="250"/>
      <c r="G22" s="233">
        <v>8</v>
      </c>
      <c r="H22" s="234">
        <f t="shared" si="2"/>
        <v>240</v>
      </c>
      <c r="I22" s="73">
        <f t="shared" si="3"/>
        <v>126</v>
      </c>
      <c r="J22" s="249">
        <v>54</v>
      </c>
      <c r="K22" s="249"/>
      <c r="L22" s="249">
        <v>72</v>
      </c>
      <c r="M22" s="76">
        <f t="shared" si="5"/>
        <v>114</v>
      </c>
      <c r="N22" s="248"/>
      <c r="O22" s="249">
        <v>7</v>
      </c>
      <c r="P22" s="249"/>
      <c r="Q22" s="249"/>
      <c r="R22" s="249"/>
      <c r="S22" s="249"/>
      <c r="T22" s="249"/>
      <c r="U22" s="249"/>
      <c r="V22" s="251"/>
      <c r="W22" s="142"/>
      <c r="X22" s="117"/>
      <c r="Y22" s="117"/>
      <c r="Z22" s="117"/>
    </row>
    <row r="23" spans="1:22" s="8" customFormat="1" ht="19.5" customHeight="1">
      <c r="A23" s="123" t="s">
        <v>209</v>
      </c>
      <c r="B23" s="253" t="s">
        <v>259</v>
      </c>
      <c r="C23" s="254" t="s">
        <v>22</v>
      </c>
      <c r="D23" s="255"/>
      <c r="E23" s="255"/>
      <c r="F23" s="256"/>
      <c r="G23" s="257">
        <v>3.5</v>
      </c>
      <c r="H23" s="258">
        <f>G23*30</f>
        <v>105</v>
      </c>
      <c r="I23" s="68">
        <f>J23+K23+L23</f>
        <v>60</v>
      </c>
      <c r="J23" s="259">
        <v>30</v>
      </c>
      <c r="K23" s="107">
        <v>30</v>
      </c>
      <c r="L23" s="107"/>
      <c r="M23" s="109">
        <f t="shared" si="5"/>
        <v>45</v>
      </c>
      <c r="N23" s="260">
        <v>4</v>
      </c>
      <c r="O23" s="111"/>
      <c r="P23" s="261"/>
      <c r="Q23" s="261"/>
      <c r="R23" s="261"/>
      <c r="S23" s="261"/>
      <c r="T23" s="261"/>
      <c r="U23" s="261"/>
      <c r="V23" s="262"/>
    </row>
    <row r="24" spans="1:26" s="141" customFormat="1" ht="37.5" customHeight="1">
      <c r="A24" s="123" t="s">
        <v>210</v>
      </c>
      <c r="B24" s="263" t="s">
        <v>106</v>
      </c>
      <c r="C24" s="264" t="s">
        <v>44</v>
      </c>
      <c r="D24" s="255"/>
      <c r="E24" s="255"/>
      <c r="F24" s="265"/>
      <c r="G24" s="266">
        <v>4</v>
      </c>
      <c r="H24" s="108">
        <f>G24*30</f>
        <v>120</v>
      </c>
      <c r="I24" s="68">
        <f>J24+K24+L24</f>
        <v>54</v>
      </c>
      <c r="J24" s="267">
        <v>36</v>
      </c>
      <c r="K24" s="267">
        <v>9</v>
      </c>
      <c r="L24" s="267">
        <v>9</v>
      </c>
      <c r="M24" s="109">
        <f t="shared" si="5"/>
        <v>66</v>
      </c>
      <c r="N24" s="260"/>
      <c r="O24" s="111"/>
      <c r="P24" s="111"/>
      <c r="Q24" s="111"/>
      <c r="R24" s="111"/>
      <c r="S24" s="111">
        <v>3</v>
      </c>
      <c r="T24" s="111"/>
      <c r="U24" s="111"/>
      <c r="V24" s="77"/>
      <c r="W24" s="139"/>
      <c r="X24" s="140"/>
      <c r="Y24" s="140"/>
      <c r="Z24" s="140"/>
    </row>
    <row r="25" spans="1:22" s="141" customFormat="1" ht="38.25" customHeight="1">
      <c r="A25" s="123" t="s">
        <v>216</v>
      </c>
      <c r="B25" s="268" t="s">
        <v>331</v>
      </c>
      <c r="C25" s="269"/>
      <c r="D25" s="270">
        <v>7</v>
      </c>
      <c r="E25" s="270"/>
      <c r="F25" s="271"/>
      <c r="G25" s="233">
        <v>3</v>
      </c>
      <c r="H25" s="269">
        <f>G25*30</f>
        <v>90</v>
      </c>
      <c r="I25" s="272">
        <f>J25+K25+L25</f>
        <v>45</v>
      </c>
      <c r="J25" s="273">
        <v>30</v>
      </c>
      <c r="K25" s="274"/>
      <c r="L25" s="274">
        <v>15</v>
      </c>
      <c r="M25" s="271">
        <f t="shared" si="5"/>
        <v>45</v>
      </c>
      <c r="N25" s="103"/>
      <c r="O25" s="77"/>
      <c r="P25" s="77"/>
      <c r="Q25" s="77"/>
      <c r="R25" s="77"/>
      <c r="S25" s="77"/>
      <c r="T25" s="77">
        <v>3</v>
      </c>
      <c r="U25" s="111"/>
      <c r="V25" s="124"/>
    </row>
    <row r="26" spans="1:26" s="7" customFormat="1" ht="45" customHeight="1">
      <c r="A26" s="123" t="s">
        <v>217</v>
      </c>
      <c r="B26" s="230" t="s">
        <v>50</v>
      </c>
      <c r="C26" s="231" t="s">
        <v>41</v>
      </c>
      <c r="D26" s="74"/>
      <c r="E26" s="74"/>
      <c r="F26" s="232"/>
      <c r="G26" s="233">
        <v>4</v>
      </c>
      <c r="H26" s="234">
        <f t="shared" si="2"/>
        <v>120</v>
      </c>
      <c r="I26" s="73">
        <f t="shared" si="3"/>
        <v>45</v>
      </c>
      <c r="J26" s="78">
        <v>30</v>
      </c>
      <c r="K26" s="75"/>
      <c r="L26" s="75">
        <v>15</v>
      </c>
      <c r="M26" s="76">
        <f t="shared" si="5"/>
        <v>75</v>
      </c>
      <c r="N26" s="103"/>
      <c r="O26" s="77"/>
      <c r="P26" s="77">
        <v>3</v>
      </c>
      <c r="Q26" s="246"/>
      <c r="R26" s="246"/>
      <c r="S26" s="246"/>
      <c r="T26" s="246"/>
      <c r="U26" s="246"/>
      <c r="V26" s="247"/>
      <c r="W26" s="142"/>
      <c r="X26" s="117"/>
      <c r="Y26" s="117"/>
      <c r="Z26" s="117"/>
    </row>
    <row r="27" spans="1:22" s="7" customFormat="1" ht="44.25" customHeight="1">
      <c r="A27" s="123" t="s">
        <v>256</v>
      </c>
      <c r="B27" s="225" t="s">
        <v>225</v>
      </c>
      <c r="C27" s="226">
        <v>2</v>
      </c>
      <c r="D27" s="19"/>
      <c r="E27" s="19"/>
      <c r="F27" s="190"/>
      <c r="G27" s="227">
        <v>3</v>
      </c>
      <c r="H27" s="195">
        <f>G27*30</f>
        <v>90</v>
      </c>
      <c r="I27" s="19">
        <f>L27+J27</f>
        <v>27</v>
      </c>
      <c r="J27" s="19"/>
      <c r="K27" s="19"/>
      <c r="L27" s="19">
        <v>27</v>
      </c>
      <c r="M27" s="228">
        <f t="shared" si="5"/>
        <v>63</v>
      </c>
      <c r="N27" s="47"/>
      <c r="O27" s="229">
        <v>1.5</v>
      </c>
      <c r="P27" s="21"/>
      <c r="Q27" s="21"/>
      <c r="R27" s="21"/>
      <c r="S27" s="21"/>
      <c r="T27" s="21"/>
      <c r="U27" s="21"/>
      <c r="V27" s="21"/>
    </row>
    <row r="28" spans="1:26" s="8" customFormat="1" ht="19.5" customHeight="1">
      <c r="A28" s="123" t="s">
        <v>257</v>
      </c>
      <c r="B28" s="230" t="s">
        <v>51</v>
      </c>
      <c r="C28" s="231"/>
      <c r="D28" s="74"/>
      <c r="E28" s="74"/>
      <c r="F28" s="232"/>
      <c r="G28" s="233">
        <f>G29+G30</f>
        <v>11.5</v>
      </c>
      <c r="H28" s="234">
        <f t="shared" si="2"/>
        <v>345</v>
      </c>
      <c r="I28" s="73">
        <f t="shared" si="3"/>
        <v>165</v>
      </c>
      <c r="J28" s="249">
        <f>J29+J30</f>
        <v>99</v>
      </c>
      <c r="K28" s="249">
        <f>K29+K30</f>
        <v>33</v>
      </c>
      <c r="L28" s="249">
        <f>L29+L30</f>
        <v>33</v>
      </c>
      <c r="M28" s="251">
        <f>M29+M30</f>
        <v>180</v>
      </c>
      <c r="N28" s="103"/>
      <c r="O28" s="77"/>
      <c r="P28" s="77"/>
      <c r="Q28" s="77"/>
      <c r="R28" s="77"/>
      <c r="S28" s="77"/>
      <c r="T28" s="77"/>
      <c r="U28" s="77"/>
      <c r="V28" s="113"/>
      <c r="W28" s="130"/>
      <c r="X28" s="50"/>
      <c r="Y28" s="50"/>
      <c r="Z28" s="50"/>
    </row>
    <row r="29" spans="1:26" s="141" customFormat="1" ht="19.5" customHeight="1">
      <c r="A29" s="224"/>
      <c r="B29" s="230" t="s">
        <v>51</v>
      </c>
      <c r="C29" s="275">
        <v>2</v>
      </c>
      <c r="D29" s="87"/>
      <c r="E29" s="87"/>
      <c r="F29" s="276"/>
      <c r="G29" s="233">
        <v>6</v>
      </c>
      <c r="H29" s="234">
        <f t="shared" si="2"/>
        <v>180</v>
      </c>
      <c r="I29" s="73">
        <f t="shared" si="3"/>
        <v>90</v>
      </c>
      <c r="J29" s="21">
        <v>54</v>
      </c>
      <c r="K29" s="21">
        <v>18</v>
      </c>
      <c r="L29" s="21">
        <v>18</v>
      </c>
      <c r="M29" s="76">
        <f>H29-I29</f>
        <v>90</v>
      </c>
      <c r="N29" s="277"/>
      <c r="O29" s="278">
        <v>5</v>
      </c>
      <c r="P29" s="279"/>
      <c r="Q29" s="279"/>
      <c r="R29" s="279"/>
      <c r="S29" s="279"/>
      <c r="T29" s="279"/>
      <c r="U29" s="279"/>
      <c r="V29" s="280"/>
      <c r="W29" s="139"/>
      <c r="X29" s="140"/>
      <c r="Y29" s="140"/>
      <c r="Z29" s="140"/>
    </row>
    <row r="30" spans="1:26" s="141" customFormat="1" ht="19.5" customHeight="1">
      <c r="A30" s="224"/>
      <c r="B30" s="230" t="s">
        <v>51</v>
      </c>
      <c r="C30" s="275">
        <v>3</v>
      </c>
      <c r="D30" s="87"/>
      <c r="E30" s="87"/>
      <c r="F30" s="276"/>
      <c r="G30" s="281">
        <v>5.5</v>
      </c>
      <c r="H30" s="234">
        <f t="shared" si="2"/>
        <v>165</v>
      </c>
      <c r="I30" s="73">
        <f t="shared" si="3"/>
        <v>75</v>
      </c>
      <c r="J30" s="278">
        <v>45</v>
      </c>
      <c r="K30" s="278">
        <v>15</v>
      </c>
      <c r="L30" s="278">
        <v>15</v>
      </c>
      <c r="M30" s="76">
        <f>H30-I30</f>
        <v>90</v>
      </c>
      <c r="N30" s="277"/>
      <c r="O30" s="279"/>
      <c r="P30" s="278">
        <v>5</v>
      </c>
      <c r="Q30" s="279"/>
      <c r="R30" s="279"/>
      <c r="S30" s="279"/>
      <c r="T30" s="279"/>
      <c r="U30" s="279"/>
      <c r="V30" s="280"/>
      <c r="W30" s="139"/>
      <c r="X30" s="140"/>
      <c r="Y30" s="140"/>
      <c r="Z30" s="140"/>
    </row>
    <row r="31" spans="1:22" s="7" customFormat="1" ht="29.25" customHeight="1" thickBot="1">
      <c r="A31" s="224" t="s">
        <v>260</v>
      </c>
      <c r="B31" s="282" t="s">
        <v>223</v>
      </c>
      <c r="C31" s="283">
        <v>4</v>
      </c>
      <c r="D31" s="284"/>
      <c r="E31" s="284"/>
      <c r="F31" s="285"/>
      <c r="G31" s="286">
        <v>4</v>
      </c>
      <c r="H31" s="287">
        <f>G31*30</f>
        <v>120</v>
      </c>
      <c r="I31" s="284">
        <f>J31+L31</f>
        <v>45</v>
      </c>
      <c r="J31" s="284">
        <v>27</v>
      </c>
      <c r="K31" s="284"/>
      <c r="L31" s="284">
        <v>18</v>
      </c>
      <c r="M31" s="288">
        <f>H31-I31</f>
        <v>75</v>
      </c>
      <c r="N31" s="289"/>
      <c r="O31" s="21"/>
      <c r="P31" s="21"/>
      <c r="Q31" s="229">
        <v>2.5</v>
      </c>
      <c r="R31" s="21"/>
      <c r="S31" s="21"/>
      <c r="T31" s="21"/>
      <c r="U31" s="21"/>
      <c r="V31" s="76"/>
    </row>
    <row r="32" spans="1:26" s="7" customFormat="1" ht="19.5" customHeight="1" thickBot="1">
      <c r="A32" s="872" t="s">
        <v>162</v>
      </c>
      <c r="B32" s="874"/>
      <c r="C32" s="290"/>
      <c r="D32" s="291"/>
      <c r="E32" s="291"/>
      <c r="F32" s="292"/>
      <c r="G32" s="293">
        <f aca="true" t="shared" si="6" ref="G32:M32">SUM(G11:G31)-G15-G20-G28</f>
        <v>74</v>
      </c>
      <c r="H32" s="293">
        <f t="shared" si="6"/>
        <v>2220</v>
      </c>
      <c r="I32" s="293">
        <f t="shared" si="6"/>
        <v>1035</v>
      </c>
      <c r="J32" s="293">
        <f t="shared" si="6"/>
        <v>497</v>
      </c>
      <c r="K32" s="293">
        <f t="shared" si="6"/>
        <v>153</v>
      </c>
      <c r="L32" s="293">
        <f t="shared" si="6"/>
        <v>385</v>
      </c>
      <c r="M32" s="293">
        <f t="shared" si="6"/>
        <v>1185</v>
      </c>
      <c r="N32" s="294">
        <f>SUM(N11:N31)</f>
        <v>26</v>
      </c>
      <c r="O32" s="294">
        <f aca="true" t="shared" si="7" ref="O32:U32">SUM(O11:O31)</f>
        <v>21</v>
      </c>
      <c r="P32" s="294">
        <f t="shared" si="7"/>
        <v>8</v>
      </c>
      <c r="Q32" s="294">
        <f t="shared" si="7"/>
        <v>2.5</v>
      </c>
      <c r="R32" s="294">
        <f t="shared" si="7"/>
        <v>0</v>
      </c>
      <c r="S32" s="294">
        <f t="shared" si="7"/>
        <v>3</v>
      </c>
      <c r="T32" s="294">
        <f t="shared" si="7"/>
        <v>3</v>
      </c>
      <c r="U32" s="294">
        <f t="shared" si="7"/>
        <v>0</v>
      </c>
      <c r="V32" s="294">
        <f>SUM(V11:V31)</f>
        <v>0</v>
      </c>
      <c r="W32" s="134">
        <f>G32*30</f>
        <v>2220</v>
      </c>
      <c r="X32" s="117"/>
      <c r="Y32" s="117"/>
      <c r="Z32" s="117"/>
    </row>
    <row r="33" spans="1:26" s="8" customFormat="1" ht="19.5" customHeight="1" thickBot="1">
      <c r="A33" s="930" t="s">
        <v>213</v>
      </c>
      <c r="B33" s="931"/>
      <c r="C33" s="931"/>
      <c r="D33" s="931"/>
      <c r="E33" s="931"/>
      <c r="F33" s="931"/>
      <c r="G33" s="931"/>
      <c r="H33" s="932"/>
      <c r="I33" s="932"/>
      <c r="J33" s="932"/>
      <c r="K33" s="932"/>
      <c r="L33" s="932"/>
      <c r="M33" s="932"/>
      <c r="N33" s="931"/>
      <c r="O33" s="931"/>
      <c r="P33" s="931"/>
      <c r="Q33" s="931"/>
      <c r="R33" s="931"/>
      <c r="S33" s="931"/>
      <c r="T33" s="931"/>
      <c r="U33" s="931"/>
      <c r="V33" s="933"/>
      <c r="W33" s="130"/>
      <c r="X33" s="50"/>
      <c r="Y33" s="50"/>
      <c r="Z33" s="50"/>
    </row>
    <row r="34" spans="1:22" s="8" customFormat="1" ht="41.25" customHeight="1">
      <c r="A34" s="295" t="s">
        <v>96</v>
      </c>
      <c r="B34" s="296" t="s">
        <v>309</v>
      </c>
      <c r="C34" s="297"/>
      <c r="D34" s="223">
        <v>2</v>
      </c>
      <c r="E34" s="223"/>
      <c r="F34" s="298"/>
      <c r="G34" s="299">
        <v>3.5</v>
      </c>
      <c r="H34" s="300">
        <f>G34*30</f>
        <v>105</v>
      </c>
      <c r="I34" s="301">
        <f>SUM(J34:L34)</f>
        <v>72</v>
      </c>
      <c r="J34" s="223">
        <v>36</v>
      </c>
      <c r="K34" s="223">
        <v>36</v>
      </c>
      <c r="L34" s="298"/>
      <c r="M34" s="302">
        <f>H34-I34</f>
        <v>33</v>
      </c>
      <c r="N34" s="303"/>
      <c r="O34" s="223">
        <v>4</v>
      </c>
      <c r="P34" s="223"/>
      <c r="Q34" s="223"/>
      <c r="R34" s="223"/>
      <c r="S34" s="223"/>
      <c r="T34" s="223"/>
      <c r="U34" s="223"/>
      <c r="V34" s="304"/>
    </row>
    <row r="35" spans="1:40" s="8" customFormat="1" ht="19.5" customHeight="1">
      <c r="A35" s="200" t="s">
        <v>97</v>
      </c>
      <c r="B35" s="310" t="s">
        <v>268</v>
      </c>
      <c r="C35" s="305"/>
      <c r="D35" s="306" t="s">
        <v>41</v>
      </c>
      <c r="E35" s="306"/>
      <c r="F35" s="82"/>
      <c r="G35" s="307">
        <v>3</v>
      </c>
      <c r="H35" s="196">
        <f aca="true" t="shared" si="8" ref="H35:H54">G35*30</f>
        <v>90</v>
      </c>
      <c r="I35" s="73">
        <f aca="true" t="shared" si="9" ref="I35:I54">SUM(J35:L35)</f>
        <v>45</v>
      </c>
      <c r="J35" s="308">
        <v>30</v>
      </c>
      <c r="K35" s="39">
        <v>15</v>
      </c>
      <c r="L35" s="309"/>
      <c r="M35" s="192">
        <f aca="true" t="shared" si="10" ref="M35:M54">H35-I35</f>
        <v>45</v>
      </c>
      <c r="N35" s="260"/>
      <c r="O35" s="111"/>
      <c r="P35" s="111">
        <v>3</v>
      </c>
      <c r="Q35" s="111"/>
      <c r="R35" s="111"/>
      <c r="S35" s="111"/>
      <c r="T35" s="111"/>
      <c r="U35" s="111"/>
      <c r="V35" s="124"/>
      <c r="X35" s="8" t="s">
        <v>149</v>
      </c>
      <c r="AB35" s="7" t="s">
        <v>159</v>
      </c>
      <c r="AC35" s="7">
        <f aca="true" t="shared" si="11" ref="AC35:AN35">COUNTIF($F39:$F49,AC$9)</f>
        <v>0</v>
      </c>
      <c r="AD35" s="7">
        <f t="shared" si="11"/>
        <v>0</v>
      </c>
      <c r="AE35" s="7">
        <f t="shared" si="11"/>
        <v>0</v>
      </c>
      <c r="AF35" s="7">
        <f t="shared" si="11"/>
        <v>0</v>
      </c>
      <c r="AG35" s="7">
        <f t="shared" si="11"/>
        <v>0</v>
      </c>
      <c r="AH35" s="7">
        <f t="shared" si="11"/>
        <v>0</v>
      </c>
      <c r="AI35" s="7">
        <f t="shared" si="11"/>
        <v>0</v>
      </c>
      <c r="AJ35" s="7">
        <f t="shared" si="11"/>
        <v>0</v>
      </c>
      <c r="AK35" s="7">
        <f t="shared" si="11"/>
        <v>0</v>
      </c>
      <c r="AL35" s="7">
        <f t="shared" si="11"/>
        <v>1</v>
      </c>
      <c r="AM35" s="7">
        <f t="shared" si="11"/>
        <v>0</v>
      </c>
      <c r="AN35" s="7">
        <f t="shared" si="11"/>
        <v>0</v>
      </c>
    </row>
    <row r="36" spans="1:40" s="8" customFormat="1" ht="42.75" customHeight="1">
      <c r="A36" s="200" t="s">
        <v>98</v>
      </c>
      <c r="B36" s="199" t="s">
        <v>316</v>
      </c>
      <c r="C36" s="305" t="s">
        <v>41</v>
      </c>
      <c r="D36" s="306"/>
      <c r="E36" s="306"/>
      <c r="F36" s="79"/>
      <c r="G36" s="307">
        <v>6</v>
      </c>
      <c r="H36" s="196">
        <f t="shared" si="8"/>
        <v>180</v>
      </c>
      <c r="I36" s="73">
        <f t="shared" si="9"/>
        <v>90</v>
      </c>
      <c r="J36" s="308">
        <v>45</v>
      </c>
      <c r="K36" s="39">
        <v>45</v>
      </c>
      <c r="L36" s="309"/>
      <c r="M36" s="192">
        <f t="shared" si="10"/>
        <v>90</v>
      </c>
      <c r="N36" s="260"/>
      <c r="O36" s="111"/>
      <c r="P36" s="111">
        <v>6</v>
      </c>
      <c r="Q36" s="111"/>
      <c r="R36" s="111"/>
      <c r="S36" s="111"/>
      <c r="T36" s="111"/>
      <c r="U36" s="111"/>
      <c r="V36" s="124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spans="1:40" s="8" customFormat="1" ht="19.5" customHeight="1">
      <c r="A37" s="200"/>
      <c r="B37" s="310" t="s">
        <v>317</v>
      </c>
      <c r="C37" s="305"/>
      <c r="D37" s="306"/>
      <c r="E37" s="306"/>
      <c r="F37" s="82">
        <v>4</v>
      </c>
      <c r="G37" s="307">
        <v>1</v>
      </c>
      <c r="H37" s="196">
        <f t="shared" si="8"/>
        <v>30</v>
      </c>
      <c r="I37" s="73">
        <f t="shared" si="9"/>
        <v>18</v>
      </c>
      <c r="J37" s="308"/>
      <c r="K37" s="39"/>
      <c r="L37" s="309">
        <v>18</v>
      </c>
      <c r="M37" s="192">
        <f t="shared" si="10"/>
        <v>12</v>
      </c>
      <c r="N37" s="260"/>
      <c r="O37" s="111"/>
      <c r="P37" s="111"/>
      <c r="Q37" s="111">
        <v>1</v>
      </c>
      <c r="R37" s="111"/>
      <c r="S37" s="111"/>
      <c r="T37" s="111"/>
      <c r="U37" s="111"/>
      <c r="V37" s="124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24" s="203" customFormat="1" ht="39.75" customHeight="1">
      <c r="A38" s="200" t="s">
        <v>165</v>
      </c>
      <c r="B38" s="194" t="s">
        <v>313</v>
      </c>
      <c r="C38" s="195">
        <v>4</v>
      </c>
      <c r="D38" s="19"/>
      <c r="E38" s="19"/>
      <c r="F38" s="190"/>
      <c r="G38" s="193">
        <v>5.5</v>
      </c>
      <c r="H38" s="196">
        <f t="shared" si="8"/>
        <v>165</v>
      </c>
      <c r="I38" s="73">
        <f t="shared" si="9"/>
        <v>108</v>
      </c>
      <c r="J38" s="197">
        <v>54</v>
      </c>
      <c r="K38" s="40">
        <v>54</v>
      </c>
      <c r="L38" s="198"/>
      <c r="M38" s="192">
        <f t="shared" si="10"/>
        <v>57</v>
      </c>
      <c r="N38" s="103"/>
      <c r="O38" s="77"/>
      <c r="P38" s="77"/>
      <c r="Q38" s="77">
        <v>6</v>
      </c>
      <c r="R38" s="77"/>
      <c r="S38" s="77"/>
      <c r="T38" s="77"/>
      <c r="U38" s="77"/>
      <c r="V38" s="113"/>
      <c r="X38" s="203" t="s">
        <v>149</v>
      </c>
    </row>
    <row r="39" spans="1:22" s="203" customFormat="1" ht="37.5" customHeight="1">
      <c r="A39" s="200" t="s">
        <v>99</v>
      </c>
      <c r="B39" s="199" t="s">
        <v>312</v>
      </c>
      <c r="C39" s="201" t="s">
        <v>42</v>
      </c>
      <c r="D39" s="48"/>
      <c r="E39" s="48"/>
      <c r="F39" s="202"/>
      <c r="G39" s="193">
        <v>7</v>
      </c>
      <c r="H39" s="196">
        <f t="shared" si="8"/>
        <v>210</v>
      </c>
      <c r="I39" s="73">
        <f t="shared" si="9"/>
        <v>144</v>
      </c>
      <c r="J39" s="197">
        <v>72</v>
      </c>
      <c r="K39" s="40">
        <v>72</v>
      </c>
      <c r="L39" s="198"/>
      <c r="M39" s="192">
        <f t="shared" si="10"/>
        <v>66</v>
      </c>
      <c r="N39" s="103"/>
      <c r="O39" s="77"/>
      <c r="P39" s="77"/>
      <c r="Q39" s="77">
        <v>8</v>
      </c>
      <c r="R39" s="77"/>
      <c r="S39" s="77"/>
      <c r="T39" s="77"/>
      <c r="U39" s="77"/>
      <c r="V39" s="113"/>
    </row>
    <row r="40" spans="1:40" s="8" customFormat="1" ht="48.75" customHeight="1">
      <c r="A40" s="200" t="s">
        <v>100</v>
      </c>
      <c r="B40" s="199" t="s">
        <v>285</v>
      </c>
      <c r="C40" s="201" t="s">
        <v>43</v>
      </c>
      <c r="D40" s="48"/>
      <c r="E40" s="48"/>
      <c r="F40" s="202"/>
      <c r="G40" s="193">
        <v>3.5</v>
      </c>
      <c r="H40" s="196">
        <f t="shared" si="8"/>
        <v>105</v>
      </c>
      <c r="I40" s="73">
        <f t="shared" si="9"/>
        <v>60</v>
      </c>
      <c r="J40" s="197">
        <v>30</v>
      </c>
      <c r="K40" s="40">
        <v>30</v>
      </c>
      <c r="L40" s="198"/>
      <c r="M40" s="192">
        <f t="shared" si="10"/>
        <v>45</v>
      </c>
      <c r="N40" s="103"/>
      <c r="O40" s="77"/>
      <c r="P40" s="77"/>
      <c r="Q40" s="77"/>
      <c r="R40" s="77">
        <v>4</v>
      </c>
      <c r="S40" s="77"/>
      <c r="T40" s="77"/>
      <c r="U40" s="77"/>
      <c r="V40" s="113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1:40" s="8" customFormat="1" ht="37.5" customHeight="1">
      <c r="A41" s="200" t="s">
        <v>101</v>
      </c>
      <c r="B41" s="194" t="s">
        <v>272</v>
      </c>
      <c r="C41" s="201"/>
      <c r="D41" s="48" t="s">
        <v>43</v>
      </c>
      <c r="E41" s="48"/>
      <c r="F41" s="202"/>
      <c r="G41" s="311">
        <v>3</v>
      </c>
      <c r="H41" s="196">
        <f t="shared" si="8"/>
        <v>90</v>
      </c>
      <c r="I41" s="73">
        <f t="shared" si="9"/>
        <v>45</v>
      </c>
      <c r="J41" s="197">
        <v>30</v>
      </c>
      <c r="K41" s="40">
        <v>15</v>
      </c>
      <c r="L41" s="198"/>
      <c r="M41" s="192">
        <f t="shared" si="10"/>
        <v>45</v>
      </c>
      <c r="N41" s="312"/>
      <c r="O41" s="63"/>
      <c r="P41" s="63"/>
      <c r="Q41" s="63"/>
      <c r="R41" s="63">
        <v>3</v>
      </c>
      <c r="S41" s="63"/>
      <c r="T41" s="63"/>
      <c r="U41" s="63"/>
      <c r="V41" s="313"/>
      <c r="Y41" s="8" t="s">
        <v>149</v>
      </c>
      <c r="AB41" s="7"/>
      <c r="AC41" s="53">
        <v>1</v>
      </c>
      <c r="AD41" s="38" t="s">
        <v>138</v>
      </c>
      <c r="AE41" s="38" t="s">
        <v>139</v>
      </c>
      <c r="AF41" s="38">
        <v>3</v>
      </c>
      <c r="AG41" s="38" t="s">
        <v>140</v>
      </c>
      <c r="AH41" s="38" t="s">
        <v>141</v>
      </c>
      <c r="AI41" s="38">
        <v>5</v>
      </c>
      <c r="AJ41" s="38" t="s">
        <v>142</v>
      </c>
      <c r="AK41" s="38" t="s">
        <v>143</v>
      </c>
      <c r="AL41" s="38">
        <v>7</v>
      </c>
      <c r="AM41" s="38" t="s">
        <v>144</v>
      </c>
      <c r="AN41" s="54" t="s">
        <v>145</v>
      </c>
    </row>
    <row r="42" spans="1:22" s="8" customFormat="1" ht="19.5" customHeight="1">
      <c r="A42" s="200" t="s">
        <v>113</v>
      </c>
      <c r="B42" s="314" t="s">
        <v>273</v>
      </c>
      <c r="C42" s="315" t="s">
        <v>43</v>
      </c>
      <c r="D42" s="64"/>
      <c r="E42" s="64"/>
      <c r="F42" s="83"/>
      <c r="G42" s="316">
        <v>4</v>
      </c>
      <c r="H42" s="317">
        <f t="shared" si="8"/>
        <v>120</v>
      </c>
      <c r="I42" s="91">
        <f t="shared" si="9"/>
        <v>60</v>
      </c>
      <c r="J42" s="318">
        <v>30</v>
      </c>
      <c r="K42" s="319">
        <v>30</v>
      </c>
      <c r="L42" s="320"/>
      <c r="M42" s="321">
        <f t="shared" si="10"/>
        <v>60</v>
      </c>
      <c r="N42" s="322"/>
      <c r="O42" s="114"/>
      <c r="P42" s="114"/>
      <c r="Q42" s="114"/>
      <c r="R42" s="114">
        <v>4</v>
      </c>
      <c r="S42" s="114"/>
      <c r="T42" s="114"/>
      <c r="U42" s="114"/>
      <c r="V42" s="323"/>
    </row>
    <row r="43" spans="1:22" s="8" customFormat="1" ht="36.75" customHeight="1">
      <c r="A43" s="200" t="s">
        <v>114</v>
      </c>
      <c r="B43" s="611" t="s">
        <v>270</v>
      </c>
      <c r="C43" s="191" t="s">
        <v>43</v>
      </c>
      <c r="D43" s="74"/>
      <c r="E43" s="74"/>
      <c r="F43" s="324"/>
      <c r="G43" s="233">
        <v>6</v>
      </c>
      <c r="H43" s="325">
        <f>G43*30</f>
        <v>180</v>
      </c>
      <c r="I43" s="73">
        <f>SUM(J43:L43)</f>
        <v>105</v>
      </c>
      <c r="J43" s="326">
        <v>45</v>
      </c>
      <c r="K43" s="326">
        <v>60</v>
      </c>
      <c r="L43" s="326"/>
      <c r="M43" s="192">
        <f>H43-I43</f>
        <v>75</v>
      </c>
      <c r="N43" s="103"/>
      <c r="O43" s="77"/>
      <c r="P43" s="77"/>
      <c r="Q43" s="77"/>
      <c r="R43" s="77">
        <v>7</v>
      </c>
      <c r="S43" s="77"/>
      <c r="T43" s="77"/>
      <c r="U43" s="77"/>
      <c r="V43" s="113"/>
    </row>
    <row r="44" spans="1:22" s="8" customFormat="1" ht="46.5" customHeight="1">
      <c r="A44" s="200"/>
      <c r="B44" s="611" t="s">
        <v>271</v>
      </c>
      <c r="C44" s="191"/>
      <c r="D44" s="74"/>
      <c r="E44" s="74"/>
      <c r="F44" s="324">
        <v>6</v>
      </c>
      <c r="G44" s="233">
        <v>1</v>
      </c>
      <c r="H44" s="325">
        <f>G44*30</f>
        <v>30</v>
      </c>
      <c r="I44" s="73">
        <f>SUM(J44:L44)</f>
        <v>18</v>
      </c>
      <c r="J44" s="326"/>
      <c r="K44" s="326"/>
      <c r="L44" s="326">
        <v>18</v>
      </c>
      <c r="M44" s="192">
        <f>H44-I44</f>
        <v>12</v>
      </c>
      <c r="N44" s="103"/>
      <c r="O44" s="77"/>
      <c r="P44" s="77"/>
      <c r="Q44" s="77"/>
      <c r="R44" s="77"/>
      <c r="S44" s="77">
        <v>1</v>
      </c>
      <c r="T44" s="77"/>
      <c r="U44" s="77"/>
      <c r="V44" s="113"/>
    </row>
    <row r="45" spans="1:22" s="8" customFormat="1" ht="42.75" customHeight="1">
      <c r="A45" s="200" t="s">
        <v>166</v>
      </c>
      <c r="B45" s="613" t="s">
        <v>319</v>
      </c>
      <c r="C45" s="327" t="s">
        <v>44</v>
      </c>
      <c r="D45" s="66"/>
      <c r="E45" s="66"/>
      <c r="F45" s="84"/>
      <c r="G45" s="328">
        <v>6</v>
      </c>
      <c r="H45" s="329">
        <f t="shared" si="8"/>
        <v>180</v>
      </c>
      <c r="I45" s="68">
        <f t="shared" si="9"/>
        <v>90</v>
      </c>
      <c r="J45" s="108">
        <v>36</v>
      </c>
      <c r="K45" s="107">
        <v>54</v>
      </c>
      <c r="L45" s="330"/>
      <c r="M45" s="331">
        <f t="shared" si="10"/>
        <v>90</v>
      </c>
      <c r="N45" s="260"/>
      <c r="O45" s="111"/>
      <c r="P45" s="111"/>
      <c r="Q45" s="111"/>
      <c r="R45" s="111"/>
      <c r="S45" s="111">
        <v>7</v>
      </c>
      <c r="T45" s="111"/>
      <c r="U45" s="111"/>
      <c r="V45" s="124"/>
    </row>
    <row r="46" spans="1:22" s="8" customFormat="1" ht="39.75" customHeight="1">
      <c r="A46" s="200" t="s">
        <v>167</v>
      </c>
      <c r="B46" s="611" t="s">
        <v>314</v>
      </c>
      <c r="C46" s="332" t="s">
        <v>44</v>
      </c>
      <c r="D46" s="74"/>
      <c r="E46" s="74"/>
      <c r="F46" s="324"/>
      <c r="G46" s="333">
        <v>8</v>
      </c>
      <c r="H46" s="334">
        <f t="shared" si="8"/>
        <v>240</v>
      </c>
      <c r="I46" s="73">
        <f t="shared" si="9"/>
        <v>144</v>
      </c>
      <c r="J46" s="234">
        <v>72</v>
      </c>
      <c r="K46" s="75">
        <v>72</v>
      </c>
      <c r="L46" s="335"/>
      <c r="M46" s="192">
        <f t="shared" si="10"/>
        <v>96</v>
      </c>
      <c r="N46" s="103"/>
      <c r="O46" s="77"/>
      <c r="P46" s="77"/>
      <c r="Q46" s="77"/>
      <c r="R46" s="77"/>
      <c r="S46" s="77">
        <v>8</v>
      </c>
      <c r="T46" s="77"/>
      <c r="U46" s="77"/>
      <c r="V46" s="113"/>
    </row>
    <row r="47" spans="1:22" s="8" customFormat="1" ht="39.75" customHeight="1">
      <c r="A47" s="200"/>
      <c r="B47" s="611" t="s">
        <v>318</v>
      </c>
      <c r="C47" s="336"/>
      <c r="D47" s="74"/>
      <c r="E47" s="74"/>
      <c r="F47" s="324" t="s">
        <v>45</v>
      </c>
      <c r="G47" s="333">
        <v>1</v>
      </c>
      <c r="H47" s="334">
        <f>G47*30</f>
        <v>30</v>
      </c>
      <c r="I47" s="73">
        <f>SUM(J47:L47)</f>
        <v>15</v>
      </c>
      <c r="J47" s="234"/>
      <c r="K47" s="75"/>
      <c r="L47" s="335">
        <v>15</v>
      </c>
      <c r="M47" s="192">
        <f t="shared" si="10"/>
        <v>15</v>
      </c>
      <c r="N47" s="103"/>
      <c r="O47" s="77"/>
      <c r="P47" s="77"/>
      <c r="Q47" s="77"/>
      <c r="R47" s="77"/>
      <c r="S47" s="77"/>
      <c r="T47" s="77">
        <v>1</v>
      </c>
      <c r="U47" s="77"/>
      <c r="V47" s="113"/>
    </row>
    <row r="48" spans="1:22" s="8" customFormat="1" ht="39" customHeight="1">
      <c r="A48" s="200" t="s">
        <v>168</v>
      </c>
      <c r="B48" s="611" t="s">
        <v>274</v>
      </c>
      <c r="C48" s="191" t="s">
        <v>45</v>
      </c>
      <c r="D48" s="74"/>
      <c r="E48" s="74"/>
      <c r="F48" s="51"/>
      <c r="G48" s="337">
        <v>5</v>
      </c>
      <c r="H48" s="334">
        <f t="shared" si="8"/>
        <v>150</v>
      </c>
      <c r="I48" s="73">
        <f t="shared" si="9"/>
        <v>120</v>
      </c>
      <c r="J48" s="338">
        <v>60</v>
      </c>
      <c r="K48" s="75">
        <v>60</v>
      </c>
      <c r="L48" s="335"/>
      <c r="M48" s="192">
        <f t="shared" si="10"/>
        <v>30</v>
      </c>
      <c r="N48" s="47"/>
      <c r="O48" s="21"/>
      <c r="P48" s="21"/>
      <c r="Q48" s="21"/>
      <c r="R48" s="21"/>
      <c r="S48" s="21"/>
      <c r="T48" s="21">
        <v>8</v>
      </c>
      <c r="U48" s="77"/>
      <c r="V48" s="339"/>
    </row>
    <row r="49" spans="1:40" s="8" customFormat="1" ht="42" customHeight="1">
      <c r="A49" s="200"/>
      <c r="B49" s="611" t="s">
        <v>280</v>
      </c>
      <c r="C49" s="191"/>
      <c r="D49" s="74"/>
      <c r="E49" s="74"/>
      <c r="F49" s="51">
        <v>8</v>
      </c>
      <c r="G49" s="333">
        <v>1</v>
      </c>
      <c r="H49" s="334">
        <f t="shared" si="8"/>
        <v>30</v>
      </c>
      <c r="I49" s="73">
        <f t="shared" si="9"/>
        <v>18</v>
      </c>
      <c r="J49" s="234"/>
      <c r="K49" s="75"/>
      <c r="L49" s="335">
        <v>18</v>
      </c>
      <c r="M49" s="192">
        <f t="shared" si="10"/>
        <v>12</v>
      </c>
      <c r="N49" s="47"/>
      <c r="O49" s="21"/>
      <c r="P49" s="21"/>
      <c r="Q49" s="21"/>
      <c r="R49" s="21"/>
      <c r="S49" s="21"/>
      <c r="T49" s="20"/>
      <c r="U49" s="77">
        <v>1</v>
      </c>
      <c r="V49" s="339"/>
      <c r="Z49" s="8" t="s">
        <v>149</v>
      </c>
      <c r="AB49" s="7"/>
      <c r="AC49" s="862"/>
      <c r="AD49" s="854"/>
      <c r="AE49" s="854"/>
      <c r="AF49" s="854"/>
      <c r="AG49" s="854"/>
      <c r="AH49" s="854"/>
      <c r="AI49" s="854"/>
      <c r="AJ49" s="854"/>
      <c r="AK49" s="854"/>
      <c r="AL49" s="854"/>
      <c r="AM49" s="854"/>
      <c r="AN49" s="855"/>
    </row>
    <row r="50" spans="1:22" s="8" customFormat="1" ht="36.75" customHeight="1">
      <c r="A50" s="200" t="s">
        <v>205</v>
      </c>
      <c r="B50" s="611" t="s">
        <v>275</v>
      </c>
      <c r="C50" s="191" t="s">
        <v>46</v>
      </c>
      <c r="D50" s="74"/>
      <c r="E50" s="74"/>
      <c r="F50" s="232"/>
      <c r="G50" s="333">
        <v>4</v>
      </c>
      <c r="H50" s="334">
        <f t="shared" si="8"/>
        <v>120</v>
      </c>
      <c r="I50" s="73">
        <f t="shared" si="9"/>
        <v>72</v>
      </c>
      <c r="J50" s="234">
        <v>36</v>
      </c>
      <c r="K50" s="75">
        <v>36</v>
      </c>
      <c r="L50" s="335"/>
      <c r="M50" s="192">
        <f t="shared" si="10"/>
        <v>48</v>
      </c>
      <c r="N50" s="103"/>
      <c r="O50" s="77"/>
      <c r="P50" s="77"/>
      <c r="Q50" s="77"/>
      <c r="R50" s="77"/>
      <c r="S50" s="77"/>
      <c r="T50" s="340">
        <v>4</v>
      </c>
      <c r="U50" s="340"/>
      <c r="V50" s="339"/>
    </row>
    <row r="51" spans="1:22" s="8" customFormat="1" ht="42.75" customHeight="1">
      <c r="A51" s="200" t="s">
        <v>206</v>
      </c>
      <c r="B51" s="189" t="s">
        <v>281</v>
      </c>
      <c r="C51" s="191" t="s">
        <v>45</v>
      </c>
      <c r="D51" s="74"/>
      <c r="E51" s="74"/>
      <c r="F51" s="232"/>
      <c r="G51" s="333">
        <v>3</v>
      </c>
      <c r="H51" s="334">
        <f t="shared" si="8"/>
        <v>90</v>
      </c>
      <c r="I51" s="73">
        <f t="shared" si="9"/>
        <v>45</v>
      </c>
      <c r="J51" s="234">
        <v>30</v>
      </c>
      <c r="K51" s="75">
        <v>15</v>
      </c>
      <c r="L51" s="335"/>
      <c r="M51" s="192">
        <f t="shared" si="10"/>
        <v>45</v>
      </c>
      <c r="N51" s="103"/>
      <c r="O51" s="77"/>
      <c r="P51" s="77"/>
      <c r="Q51" s="77"/>
      <c r="R51" s="77"/>
      <c r="S51" s="77"/>
      <c r="T51" s="340">
        <v>3</v>
      </c>
      <c r="U51" s="340"/>
      <c r="V51" s="339"/>
    </row>
    <row r="52" spans="1:22" s="8" customFormat="1" ht="21" customHeight="1">
      <c r="A52" s="200" t="s">
        <v>218</v>
      </c>
      <c r="B52" s="611" t="s">
        <v>276</v>
      </c>
      <c r="C52" s="191" t="s">
        <v>45</v>
      </c>
      <c r="D52" s="74"/>
      <c r="E52" s="74"/>
      <c r="F52" s="51"/>
      <c r="G52" s="333">
        <v>4.5</v>
      </c>
      <c r="H52" s="334">
        <f t="shared" si="8"/>
        <v>135</v>
      </c>
      <c r="I52" s="73">
        <f t="shared" si="9"/>
        <v>75</v>
      </c>
      <c r="J52" s="234">
        <v>45</v>
      </c>
      <c r="K52" s="75">
        <v>30</v>
      </c>
      <c r="L52" s="335"/>
      <c r="M52" s="192">
        <f t="shared" si="10"/>
        <v>60</v>
      </c>
      <c r="N52" s="47"/>
      <c r="O52" s="21"/>
      <c r="P52" s="21"/>
      <c r="Q52" s="21"/>
      <c r="R52" s="21"/>
      <c r="S52" s="21"/>
      <c r="T52" s="21"/>
      <c r="U52" s="77">
        <v>5</v>
      </c>
      <c r="V52" s="339"/>
    </row>
    <row r="53" spans="1:22" s="8" customFormat="1" ht="37.5" customHeight="1">
      <c r="A53" s="200" t="s">
        <v>219</v>
      </c>
      <c r="B53" s="611" t="s">
        <v>321</v>
      </c>
      <c r="C53" s="191" t="s">
        <v>46</v>
      </c>
      <c r="D53" s="74"/>
      <c r="E53" s="74"/>
      <c r="F53" s="232"/>
      <c r="G53" s="333">
        <v>3</v>
      </c>
      <c r="H53" s="334">
        <f t="shared" si="8"/>
        <v>90</v>
      </c>
      <c r="I53" s="73">
        <f t="shared" si="9"/>
        <v>72</v>
      </c>
      <c r="J53" s="616">
        <v>36</v>
      </c>
      <c r="K53" s="77">
        <v>36</v>
      </c>
      <c r="L53" s="617"/>
      <c r="M53" s="192">
        <f t="shared" si="10"/>
        <v>18</v>
      </c>
      <c r="N53" s="103"/>
      <c r="O53" s="77"/>
      <c r="P53" s="77"/>
      <c r="Q53" s="77"/>
      <c r="R53" s="77"/>
      <c r="S53" s="77"/>
      <c r="T53" s="77"/>
      <c r="U53" s="77">
        <v>4</v>
      </c>
      <c r="V53" s="339"/>
    </row>
    <row r="54" spans="1:22" s="8" customFormat="1" ht="37.5" customHeight="1" thickBot="1">
      <c r="A54" s="341" t="s">
        <v>220</v>
      </c>
      <c r="B54" s="618" t="s">
        <v>277</v>
      </c>
      <c r="C54" s="342" t="s">
        <v>46</v>
      </c>
      <c r="D54" s="72"/>
      <c r="E54" s="72"/>
      <c r="F54" s="343"/>
      <c r="G54" s="619">
        <v>3</v>
      </c>
      <c r="H54" s="620">
        <f t="shared" si="8"/>
        <v>90</v>
      </c>
      <c r="I54" s="344">
        <f t="shared" si="9"/>
        <v>72</v>
      </c>
      <c r="J54" s="114">
        <v>36</v>
      </c>
      <c r="K54" s="114">
        <v>36</v>
      </c>
      <c r="L54" s="621"/>
      <c r="M54" s="321">
        <f t="shared" si="10"/>
        <v>18</v>
      </c>
      <c r="N54" s="345"/>
      <c r="O54" s="88"/>
      <c r="P54" s="88"/>
      <c r="Q54" s="88"/>
      <c r="R54" s="88"/>
      <c r="S54" s="88"/>
      <c r="T54" s="88"/>
      <c r="U54" s="88">
        <v>4</v>
      </c>
      <c r="V54" s="346"/>
    </row>
    <row r="55" spans="1:23" s="8" customFormat="1" ht="19.5" customHeight="1" thickBot="1">
      <c r="A55" s="963" t="s">
        <v>202</v>
      </c>
      <c r="B55" s="964"/>
      <c r="C55" s="347"/>
      <c r="D55" s="348"/>
      <c r="E55" s="348"/>
      <c r="F55" s="612"/>
      <c r="G55" s="349">
        <f aca="true" t="shared" si="12" ref="G55:M55">SUM(G34:G54)</f>
        <v>82</v>
      </c>
      <c r="H55" s="350">
        <f t="shared" si="12"/>
        <v>2460</v>
      </c>
      <c r="I55" s="350">
        <f t="shared" si="12"/>
        <v>1488</v>
      </c>
      <c r="J55" s="350">
        <f t="shared" si="12"/>
        <v>723</v>
      </c>
      <c r="K55" s="350">
        <f t="shared" si="12"/>
        <v>696</v>
      </c>
      <c r="L55" s="350">
        <f t="shared" si="12"/>
        <v>69</v>
      </c>
      <c r="M55" s="350">
        <f t="shared" si="12"/>
        <v>972</v>
      </c>
      <c r="N55" s="351"/>
      <c r="O55" s="352">
        <f aca="true" t="shared" si="13" ref="O55:U55">SUM(O34:O54)</f>
        <v>4</v>
      </c>
      <c r="P55" s="352">
        <f t="shared" si="13"/>
        <v>9</v>
      </c>
      <c r="Q55" s="352">
        <f t="shared" si="13"/>
        <v>15</v>
      </c>
      <c r="R55" s="352">
        <f t="shared" si="13"/>
        <v>18</v>
      </c>
      <c r="S55" s="352">
        <f t="shared" si="13"/>
        <v>16</v>
      </c>
      <c r="T55" s="352">
        <f t="shared" si="13"/>
        <v>16</v>
      </c>
      <c r="U55" s="352">
        <f t="shared" si="13"/>
        <v>14</v>
      </c>
      <c r="V55" s="352"/>
      <c r="W55" s="7">
        <f>G55*30</f>
        <v>2460</v>
      </c>
    </row>
    <row r="56" spans="1:22" s="8" customFormat="1" ht="19.5" customHeight="1" thickBot="1">
      <c r="A56" s="956" t="s">
        <v>221</v>
      </c>
      <c r="B56" s="881"/>
      <c r="C56" s="957"/>
      <c r="D56" s="957"/>
      <c r="E56" s="957"/>
      <c r="F56" s="957"/>
      <c r="G56" s="957"/>
      <c r="H56" s="957"/>
      <c r="I56" s="957"/>
      <c r="J56" s="957"/>
      <c r="K56" s="957"/>
      <c r="L56" s="957"/>
      <c r="M56" s="957"/>
      <c r="N56" s="881"/>
      <c r="O56" s="881"/>
      <c r="P56" s="881"/>
      <c r="Q56" s="881"/>
      <c r="R56" s="881"/>
      <c r="S56" s="881"/>
      <c r="T56" s="881"/>
      <c r="U56" s="881"/>
      <c r="V56" s="882"/>
    </row>
    <row r="57" spans="1:23" s="8" customFormat="1" ht="19.5" customHeight="1">
      <c r="A57" s="353" t="s">
        <v>102</v>
      </c>
      <c r="B57" s="354" t="s">
        <v>332</v>
      </c>
      <c r="C57" s="97"/>
      <c r="D57" s="98">
        <v>2</v>
      </c>
      <c r="E57" s="98"/>
      <c r="F57" s="355"/>
      <c r="G57" s="356">
        <v>3</v>
      </c>
      <c r="H57" s="357">
        <f>G57*30</f>
        <v>90</v>
      </c>
      <c r="I57" s="358"/>
      <c r="J57" s="358"/>
      <c r="K57" s="358"/>
      <c r="L57" s="358"/>
      <c r="M57" s="359"/>
      <c r="N57" s="360"/>
      <c r="O57" s="361"/>
      <c r="P57" s="361"/>
      <c r="Q57" s="361"/>
      <c r="R57" s="361"/>
      <c r="S57" s="361"/>
      <c r="T57" s="362"/>
      <c r="U57" s="361"/>
      <c r="V57" s="363"/>
      <c r="W57" s="8" t="s">
        <v>149</v>
      </c>
    </row>
    <row r="58" spans="1:22" s="8" customFormat="1" ht="19.5" customHeight="1">
      <c r="A58" s="123" t="s">
        <v>103</v>
      </c>
      <c r="B58" s="364" t="s">
        <v>53</v>
      </c>
      <c r="C58" s="69"/>
      <c r="D58" s="70">
        <v>4</v>
      </c>
      <c r="E58" s="70"/>
      <c r="F58" s="365"/>
      <c r="G58" s="366">
        <v>4.5</v>
      </c>
      <c r="H58" s="47">
        <f>G58*30</f>
        <v>135</v>
      </c>
      <c r="I58" s="367"/>
      <c r="J58" s="367"/>
      <c r="K58" s="367"/>
      <c r="L58" s="367"/>
      <c r="M58" s="368"/>
      <c r="N58" s="369"/>
      <c r="O58" s="370"/>
      <c r="P58" s="370"/>
      <c r="Q58" s="370"/>
      <c r="R58" s="370"/>
      <c r="S58" s="370"/>
      <c r="T58" s="371"/>
      <c r="U58" s="370"/>
      <c r="V58" s="372"/>
    </row>
    <row r="59" spans="1:25" s="8" customFormat="1" ht="19.5" customHeight="1">
      <c r="A59" s="123" t="s">
        <v>104</v>
      </c>
      <c r="B59" s="364" t="s">
        <v>53</v>
      </c>
      <c r="C59" s="195"/>
      <c r="D59" s="19">
        <v>6</v>
      </c>
      <c r="E59" s="19"/>
      <c r="F59" s="373"/>
      <c r="G59" s="227">
        <v>4.5</v>
      </c>
      <c r="H59" s="47">
        <f>G59*30</f>
        <v>135</v>
      </c>
      <c r="I59" s="21"/>
      <c r="J59" s="21"/>
      <c r="K59" s="21"/>
      <c r="L59" s="21"/>
      <c r="M59" s="374"/>
      <c r="N59" s="375"/>
      <c r="O59" s="376"/>
      <c r="P59" s="376"/>
      <c r="Q59" s="376"/>
      <c r="R59" s="376"/>
      <c r="S59" s="21"/>
      <c r="T59" s="325"/>
      <c r="U59" s="21"/>
      <c r="V59" s="377"/>
      <c r="Y59" s="8" t="s">
        <v>149</v>
      </c>
    </row>
    <row r="60" spans="1:26" s="8" customFormat="1" ht="19.5" customHeight="1">
      <c r="A60" s="123" t="s">
        <v>105</v>
      </c>
      <c r="B60" s="378" t="s">
        <v>54</v>
      </c>
      <c r="C60" s="195"/>
      <c r="D60" s="19">
        <v>8</v>
      </c>
      <c r="E60" s="19"/>
      <c r="F60" s="373"/>
      <c r="G60" s="227">
        <v>4.5</v>
      </c>
      <c r="H60" s="47">
        <f>G60*30</f>
        <v>135</v>
      </c>
      <c r="I60" s="21"/>
      <c r="J60" s="21"/>
      <c r="K60" s="21"/>
      <c r="L60" s="21"/>
      <c r="M60" s="374"/>
      <c r="N60" s="375"/>
      <c r="O60" s="376"/>
      <c r="P60" s="376"/>
      <c r="Q60" s="376"/>
      <c r="R60" s="376"/>
      <c r="S60" s="376"/>
      <c r="T60" s="371"/>
      <c r="U60" s="370"/>
      <c r="V60" s="372"/>
      <c r="Z60" s="8" t="s">
        <v>149</v>
      </c>
    </row>
    <row r="61" spans="1:26" s="8" customFormat="1" ht="19.5" customHeight="1" thickBot="1">
      <c r="A61" s="123"/>
      <c r="B61" s="379" t="s">
        <v>203</v>
      </c>
      <c r="C61" s="380"/>
      <c r="D61" s="89"/>
      <c r="E61" s="89"/>
      <c r="F61" s="381"/>
      <c r="G61" s="382">
        <f>SUM(G57:G60)</f>
        <v>16.5</v>
      </c>
      <c r="H61" s="382">
        <f>SUM(H57:H60)</f>
        <v>495</v>
      </c>
      <c r="I61" s="89"/>
      <c r="J61" s="89"/>
      <c r="K61" s="89"/>
      <c r="L61" s="89"/>
      <c r="M61" s="383"/>
      <c r="N61" s="384"/>
      <c r="O61" s="385"/>
      <c r="P61" s="385"/>
      <c r="Q61" s="385"/>
      <c r="R61" s="385"/>
      <c r="S61" s="385"/>
      <c r="T61" s="385"/>
      <c r="U61" s="385"/>
      <c r="V61" s="386"/>
      <c r="Z61" s="8" t="s">
        <v>149</v>
      </c>
    </row>
    <row r="62" spans="1:22" s="8" customFormat="1" ht="19.5" customHeight="1" thickBot="1">
      <c r="A62" s="856" t="s">
        <v>229</v>
      </c>
      <c r="B62" s="950"/>
      <c r="C62" s="950"/>
      <c r="D62" s="950"/>
      <c r="E62" s="950"/>
      <c r="F62" s="950"/>
      <c r="G62" s="950"/>
      <c r="H62" s="950"/>
      <c r="I62" s="950"/>
      <c r="J62" s="950"/>
      <c r="K62" s="950"/>
      <c r="L62" s="950"/>
      <c r="M62" s="950"/>
      <c r="N62" s="873"/>
      <c r="O62" s="873"/>
      <c r="P62" s="873"/>
      <c r="Q62" s="873"/>
      <c r="R62" s="873"/>
      <c r="S62" s="873"/>
      <c r="T62" s="873"/>
      <c r="U62" s="873"/>
      <c r="V62" s="874"/>
    </row>
    <row r="63" spans="1:26" s="141" customFormat="1" ht="19.5" customHeight="1" thickBot="1">
      <c r="A63" s="353" t="s">
        <v>222</v>
      </c>
      <c r="B63" s="387" t="s">
        <v>230</v>
      </c>
      <c r="C63" s="388">
        <v>8</v>
      </c>
      <c r="D63" s="389"/>
      <c r="E63" s="389"/>
      <c r="F63" s="390"/>
      <c r="G63" s="391">
        <f>6+1.5</f>
        <v>7.5</v>
      </c>
      <c r="H63" s="865"/>
      <c r="I63" s="866"/>
      <c r="J63" s="866"/>
      <c r="K63" s="866"/>
      <c r="L63" s="866"/>
      <c r="M63" s="867"/>
      <c r="N63" s="392"/>
      <c r="O63" s="393"/>
      <c r="P63" s="393"/>
      <c r="Q63" s="393"/>
      <c r="R63" s="393"/>
      <c r="S63" s="393"/>
      <c r="T63" s="393"/>
      <c r="U63" s="393"/>
      <c r="V63" s="394"/>
      <c r="Z63" s="141" t="s">
        <v>149</v>
      </c>
    </row>
    <row r="64" spans="1:22" s="8" customFormat="1" ht="19.5" customHeight="1" thickBot="1">
      <c r="A64" s="870" t="s">
        <v>320</v>
      </c>
      <c r="B64" s="871"/>
      <c r="C64" s="395"/>
      <c r="D64" s="396"/>
      <c r="E64" s="396"/>
      <c r="F64" s="397"/>
      <c r="G64" s="349">
        <f>G63+G61</f>
        <v>24</v>
      </c>
      <c r="H64" s="398">
        <f>G64*30</f>
        <v>720</v>
      </c>
      <c r="I64" s="951"/>
      <c r="J64" s="873"/>
      <c r="K64" s="873"/>
      <c r="L64" s="873"/>
      <c r="M64" s="874"/>
      <c r="N64" s="399"/>
      <c r="O64" s="400"/>
      <c r="P64" s="400"/>
      <c r="Q64" s="400"/>
      <c r="R64" s="400"/>
      <c r="S64" s="400"/>
      <c r="T64" s="400"/>
      <c r="U64" s="400"/>
      <c r="V64" s="401"/>
    </row>
    <row r="65" spans="1:23" s="9" customFormat="1" ht="19.5" customHeight="1" thickBot="1">
      <c r="A65" s="875" t="s">
        <v>333</v>
      </c>
      <c r="B65" s="876"/>
      <c r="C65" s="402"/>
      <c r="D65" s="403"/>
      <c r="E65" s="404"/>
      <c r="F65" s="405"/>
      <c r="G65" s="406">
        <f>G32+G55+G64</f>
        <v>180</v>
      </c>
      <c r="H65" s="407">
        <f>H32+H55+H64</f>
        <v>5400</v>
      </c>
      <c r="I65" s="408">
        <f>I32+I55</f>
        <v>2523</v>
      </c>
      <c r="J65" s="408">
        <f>J32+J55</f>
        <v>1220</v>
      </c>
      <c r="K65" s="408">
        <f>K32+K55</f>
        <v>849</v>
      </c>
      <c r="L65" s="408">
        <f>L32+L55</f>
        <v>454</v>
      </c>
      <c r="M65" s="409">
        <f>M32+M55</f>
        <v>2157</v>
      </c>
      <c r="N65" s="407">
        <f aca="true" t="shared" si="14" ref="N65:U65">N32+N55+N64</f>
        <v>26</v>
      </c>
      <c r="O65" s="408">
        <f t="shared" si="14"/>
        <v>25</v>
      </c>
      <c r="P65" s="408">
        <f t="shared" si="14"/>
        <v>17</v>
      </c>
      <c r="Q65" s="408">
        <f t="shared" si="14"/>
        <v>17.5</v>
      </c>
      <c r="R65" s="408">
        <f t="shared" si="14"/>
        <v>18</v>
      </c>
      <c r="S65" s="408">
        <f t="shared" si="14"/>
        <v>19</v>
      </c>
      <c r="T65" s="408">
        <f t="shared" si="14"/>
        <v>19</v>
      </c>
      <c r="U65" s="408">
        <f t="shared" si="14"/>
        <v>14</v>
      </c>
      <c r="V65" s="409"/>
      <c r="W65" s="7"/>
    </row>
    <row r="66" spans="1:22" s="8" customFormat="1" ht="19.5" customHeight="1" thickBot="1">
      <c r="A66" s="872" t="s">
        <v>109</v>
      </c>
      <c r="B66" s="873"/>
      <c r="C66" s="873"/>
      <c r="D66" s="873"/>
      <c r="E66" s="873"/>
      <c r="F66" s="873"/>
      <c r="G66" s="873"/>
      <c r="H66" s="873"/>
      <c r="I66" s="873"/>
      <c r="J66" s="873"/>
      <c r="K66" s="873"/>
      <c r="L66" s="873"/>
      <c r="M66" s="873"/>
      <c r="N66" s="873"/>
      <c r="O66" s="873"/>
      <c r="P66" s="873"/>
      <c r="Q66" s="873"/>
      <c r="R66" s="873"/>
      <c r="S66" s="873"/>
      <c r="T66" s="873"/>
      <c r="U66" s="873"/>
      <c r="V66" s="874"/>
    </row>
    <row r="67" spans="1:22" s="8" customFormat="1" ht="19.5" customHeight="1" thickBot="1">
      <c r="A67" s="872" t="s">
        <v>212</v>
      </c>
      <c r="B67" s="873"/>
      <c r="C67" s="873"/>
      <c r="D67" s="873"/>
      <c r="E67" s="873"/>
      <c r="F67" s="873"/>
      <c r="G67" s="873"/>
      <c r="H67" s="873"/>
      <c r="I67" s="873"/>
      <c r="J67" s="873"/>
      <c r="K67" s="873"/>
      <c r="L67" s="873"/>
      <c r="M67" s="873"/>
      <c r="N67" s="873"/>
      <c r="O67" s="873"/>
      <c r="P67" s="873"/>
      <c r="Q67" s="873"/>
      <c r="R67" s="873"/>
      <c r="S67" s="873"/>
      <c r="T67" s="873"/>
      <c r="U67" s="873"/>
      <c r="V67" s="874"/>
    </row>
    <row r="68" spans="1:22" s="8" customFormat="1" ht="19.5" customHeight="1">
      <c r="A68" s="868" t="s">
        <v>226</v>
      </c>
      <c r="B68" s="869"/>
      <c r="C68" s="410"/>
      <c r="D68" s="411" t="s">
        <v>41</v>
      </c>
      <c r="E68" s="411"/>
      <c r="F68" s="412"/>
      <c r="G68" s="286">
        <v>4</v>
      </c>
      <c r="H68" s="413">
        <f>G68*30</f>
        <v>120</v>
      </c>
      <c r="I68" s="414">
        <f>J68+K68+L68</f>
        <v>45</v>
      </c>
      <c r="J68" s="415">
        <v>30</v>
      </c>
      <c r="K68" s="416"/>
      <c r="L68" s="416">
        <v>15</v>
      </c>
      <c r="M68" s="288">
        <f>H68-I68</f>
        <v>75</v>
      </c>
      <c r="N68" s="103"/>
      <c r="O68" s="77"/>
      <c r="P68" s="77">
        <v>3</v>
      </c>
      <c r="Q68" s="77"/>
      <c r="R68" s="77"/>
      <c r="S68" s="77"/>
      <c r="T68" s="77"/>
      <c r="U68" s="77"/>
      <c r="V68" s="113"/>
    </row>
    <row r="69" spans="1:26" s="141" customFormat="1" ht="19.5" customHeight="1">
      <c r="A69" s="868" t="s">
        <v>227</v>
      </c>
      <c r="B69" s="869"/>
      <c r="C69" s="410"/>
      <c r="D69" s="411" t="s">
        <v>41</v>
      </c>
      <c r="E69" s="411"/>
      <c r="F69" s="412"/>
      <c r="G69" s="286">
        <v>3</v>
      </c>
      <c r="H69" s="413">
        <f aca="true" t="shared" si="15" ref="H69:H74">G69*30</f>
        <v>90</v>
      </c>
      <c r="I69" s="414">
        <f aca="true" t="shared" si="16" ref="I69:I74">J69+K69+L69</f>
        <v>30</v>
      </c>
      <c r="J69" s="415">
        <v>20</v>
      </c>
      <c r="K69" s="416"/>
      <c r="L69" s="416">
        <v>10</v>
      </c>
      <c r="M69" s="288">
        <f aca="true" t="shared" si="17" ref="M69:M74">H69-I69</f>
        <v>60</v>
      </c>
      <c r="N69" s="103"/>
      <c r="O69" s="77"/>
      <c r="P69" s="77">
        <v>2</v>
      </c>
      <c r="Q69" s="77"/>
      <c r="R69" s="77"/>
      <c r="S69" s="77"/>
      <c r="T69" s="77"/>
      <c r="U69" s="77"/>
      <c r="V69" s="113"/>
      <c r="W69" s="139"/>
      <c r="X69" s="140"/>
      <c r="Y69" s="140"/>
      <c r="Z69" s="140"/>
    </row>
    <row r="70" spans="1:40" s="133" customFormat="1" ht="19.5" customHeight="1">
      <c r="A70" s="952" t="s">
        <v>190</v>
      </c>
      <c r="B70" s="953"/>
      <c r="C70" s="417"/>
      <c r="D70" s="418">
        <v>4</v>
      </c>
      <c r="E70" s="418"/>
      <c r="F70" s="419"/>
      <c r="G70" s="286">
        <v>3</v>
      </c>
      <c r="H70" s="413">
        <f t="shared" si="15"/>
        <v>90</v>
      </c>
      <c r="I70" s="414">
        <f t="shared" si="16"/>
        <v>36</v>
      </c>
      <c r="J70" s="415">
        <v>18</v>
      </c>
      <c r="K70" s="416"/>
      <c r="L70" s="416">
        <v>18</v>
      </c>
      <c r="M70" s="288">
        <f t="shared" si="17"/>
        <v>54</v>
      </c>
      <c r="N70" s="420"/>
      <c r="O70" s="421"/>
      <c r="P70" s="422"/>
      <c r="Q70" s="422">
        <v>2</v>
      </c>
      <c r="R70" s="422"/>
      <c r="S70" s="422"/>
      <c r="T70" s="77"/>
      <c r="U70" s="77"/>
      <c r="V70" s="113"/>
      <c r="AB70" s="7"/>
      <c r="AC70" s="862"/>
      <c r="AD70" s="854"/>
      <c r="AE70" s="854"/>
      <c r="AF70" s="854"/>
      <c r="AG70" s="854"/>
      <c r="AH70" s="854"/>
      <c r="AI70" s="854"/>
      <c r="AJ70" s="854"/>
      <c r="AK70" s="854"/>
      <c r="AL70" s="854"/>
      <c r="AM70" s="854"/>
      <c r="AN70" s="855"/>
    </row>
    <row r="71" spans="1:40" s="133" customFormat="1" ht="19.5" customHeight="1">
      <c r="A71" s="952" t="s">
        <v>180</v>
      </c>
      <c r="B71" s="953"/>
      <c r="C71" s="417"/>
      <c r="D71" s="418">
        <v>5</v>
      </c>
      <c r="E71" s="418"/>
      <c r="F71" s="419"/>
      <c r="G71" s="233">
        <v>3</v>
      </c>
      <c r="H71" s="269">
        <f t="shared" si="15"/>
        <v>90</v>
      </c>
      <c r="I71" s="272">
        <f t="shared" si="16"/>
        <v>30</v>
      </c>
      <c r="J71" s="273">
        <v>20</v>
      </c>
      <c r="K71" s="274"/>
      <c r="L71" s="274">
        <v>10</v>
      </c>
      <c r="M71" s="271">
        <f t="shared" si="17"/>
        <v>60</v>
      </c>
      <c r="N71" s="420"/>
      <c r="O71" s="421"/>
      <c r="P71" s="422"/>
      <c r="Q71" s="422"/>
      <c r="R71" s="422">
        <v>2</v>
      </c>
      <c r="S71" s="422"/>
      <c r="T71" s="21"/>
      <c r="U71" s="21"/>
      <c r="V71" s="76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1:40" s="133" customFormat="1" ht="19.5" customHeight="1">
      <c r="A72" s="952" t="s">
        <v>189</v>
      </c>
      <c r="B72" s="953"/>
      <c r="C72" s="417"/>
      <c r="D72" s="418">
        <v>6</v>
      </c>
      <c r="E72" s="418"/>
      <c r="F72" s="419"/>
      <c r="G72" s="286">
        <v>3</v>
      </c>
      <c r="H72" s="413">
        <f t="shared" si="15"/>
        <v>90</v>
      </c>
      <c r="I72" s="414">
        <f t="shared" si="16"/>
        <v>36</v>
      </c>
      <c r="J72" s="415">
        <v>18</v>
      </c>
      <c r="K72" s="416"/>
      <c r="L72" s="416">
        <v>18</v>
      </c>
      <c r="M72" s="288">
        <f t="shared" si="17"/>
        <v>54</v>
      </c>
      <c r="N72" s="420"/>
      <c r="O72" s="421"/>
      <c r="P72" s="422"/>
      <c r="Q72" s="422"/>
      <c r="R72" s="422"/>
      <c r="S72" s="422">
        <v>2</v>
      </c>
      <c r="T72" s="21"/>
      <c r="U72" s="21"/>
      <c r="V72" s="76"/>
      <c r="AB72" s="7" t="s">
        <v>156</v>
      </c>
      <c r="AC72" s="7" t="e">
        <f>COUNTIF(#REF!,AC$9)</f>
        <v>#REF!</v>
      </c>
      <c r="AD72" s="7" t="e">
        <f>COUNTIF(#REF!,AD$9)</f>
        <v>#REF!</v>
      </c>
      <c r="AE72" s="7" t="e">
        <f>COUNTIF(#REF!,AE$9)</f>
        <v>#REF!</v>
      </c>
      <c r="AF72" s="7" t="e">
        <f>COUNTIF(#REF!,AF$9)</f>
        <v>#REF!</v>
      </c>
      <c r="AG72" s="7" t="e">
        <f>COUNTIF(#REF!,AG$9)</f>
        <v>#REF!</v>
      </c>
      <c r="AH72" s="7" t="e">
        <f>COUNTIF(#REF!,AH$9)</f>
        <v>#REF!</v>
      </c>
      <c r="AI72" s="7" t="e">
        <f>COUNTIF(#REF!,AI$9)</f>
        <v>#REF!</v>
      </c>
      <c r="AJ72" s="7" t="e">
        <f>COUNTIF(#REF!,AJ$9)</f>
        <v>#REF!</v>
      </c>
      <c r="AK72" s="7" t="e">
        <f>COUNTIF(#REF!,AK$9)</f>
        <v>#REF!</v>
      </c>
      <c r="AL72" s="7" t="e">
        <f>COUNTIF(#REF!,AL$9)</f>
        <v>#REF!</v>
      </c>
      <c r="AM72" s="7" t="e">
        <f>COUNTIF(#REF!,AM$9)</f>
        <v>#REF!</v>
      </c>
      <c r="AN72" s="7" t="e">
        <f>COUNTIF(#REF!,AN$9)</f>
        <v>#REF!</v>
      </c>
    </row>
    <row r="73" spans="1:40" s="133" customFormat="1" ht="19.5" customHeight="1">
      <c r="A73" s="863" t="s">
        <v>187</v>
      </c>
      <c r="B73" s="864"/>
      <c r="C73" s="236"/>
      <c r="D73" s="70">
        <v>7</v>
      </c>
      <c r="E73" s="70"/>
      <c r="F73" s="82"/>
      <c r="G73" s="257">
        <v>3</v>
      </c>
      <c r="H73" s="413">
        <f>G73*30</f>
        <v>90</v>
      </c>
      <c r="I73" s="423">
        <f>J73+K73+L73</f>
        <v>30</v>
      </c>
      <c r="J73" s="424">
        <v>20</v>
      </c>
      <c r="K73" s="267"/>
      <c r="L73" s="267">
        <v>10</v>
      </c>
      <c r="M73" s="425">
        <f>H73-I73</f>
        <v>60</v>
      </c>
      <c r="N73" s="110"/>
      <c r="O73" s="67"/>
      <c r="P73" s="67"/>
      <c r="Q73" s="67"/>
      <c r="R73" s="67"/>
      <c r="S73" s="67"/>
      <c r="T73" s="67">
        <v>2</v>
      </c>
      <c r="U73" s="67"/>
      <c r="V73" s="109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1:26" s="141" customFormat="1" ht="19.5" customHeight="1" thickBot="1">
      <c r="A74" s="863" t="s">
        <v>191</v>
      </c>
      <c r="B74" s="864"/>
      <c r="C74" s="236"/>
      <c r="D74" s="70">
        <v>8</v>
      </c>
      <c r="E74" s="70"/>
      <c r="F74" s="82"/>
      <c r="G74" s="286">
        <v>3</v>
      </c>
      <c r="H74" s="413">
        <f t="shared" si="15"/>
        <v>90</v>
      </c>
      <c r="I74" s="414">
        <f t="shared" si="16"/>
        <v>26</v>
      </c>
      <c r="J74" s="415">
        <v>13</v>
      </c>
      <c r="K74" s="416"/>
      <c r="L74" s="416">
        <v>13</v>
      </c>
      <c r="M74" s="288">
        <f t="shared" si="17"/>
        <v>64</v>
      </c>
      <c r="N74" s="110"/>
      <c r="O74" s="67"/>
      <c r="P74" s="67"/>
      <c r="Q74" s="67"/>
      <c r="R74" s="67"/>
      <c r="S74" s="67"/>
      <c r="T74" s="67"/>
      <c r="U74" s="67">
        <v>2</v>
      </c>
      <c r="V74" s="109"/>
      <c r="W74" s="139"/>
      <c r="X74" s="140"/>
      <c r="Y74" s="140"/>
      <c r="Z74" s="140"/>
    </row>
    <row r="75" spans="1:40" s="133" customFormat="1" ht="19.5" customHeight="1" thickBot="1">
      <c r="A75" s="907" t="s">
        <v>179</v>
      </c>
      <c r="B75" s="908"/>
      <c r="C75" s="426"/>
      <c r="D75" s="427"/>
      <c r="E75" s="427"/>
      <c r="F75" s="428"/>
      <c r="G75" s="429">
        <f aca="true" t="shared" si="18" ref="G75:M75">SUM(G68:G74)</f>
        <v>22</v>
      </c>
      <c r="H75" s="430">
        <f t="shared" si="18"/>
        <v>660</v>
      </c>
      <c r="I75" s="431">
        <f t="shared" si="18"/>
        <v>233</v>
      </c>
      <c r="J75" s="431">
        <f t="shared" si="18"/>
        <v>139</v>
      </c>
      <c r="K75" s="431"/>
      <c r="L75" s="431">
        <f t="shared" si="18"/>
        <v>94</v>
      </c>
      <c r="M75" s="431">
        <f t="shared" si="18"/>
        <v>427</v>
      </c>
      <c r="N75" s="432"/>
      <c r="O75" s="432"/>
      <c r="P75" s="432">
        <f aca="true" t="shared" si="19" ref="P75:U75">SUM(P68:P74)</f>
        <v>5</v>
      </c>
      <c r="Q75" s="432">
        <f t="shared" si="19"/>
        <v>2</v>
      </c>
      <c r="R75" s="432">
        <f t="shared" si="19"/>
        <v>2</v>
      </c>
      <c r="S75" s="432">
        <f t="shared" si="19"/>
        <v>2</v>
      </c>
      <c r="T75" s="432">
        <f t="shared" si="19"/>
        <v>2</v>
      </c>
      <c r="U75" s="432">
        <f t="shared" si="19"/>
        <v>2</v>
      </c>
      <c r="V75" s="433"/>
      <c r="AB75" s="7" t="s">
        <v>158</v>
      </c>
      <c r="AC75" s="7" t="e">
        <f>COUNTIF(#REF!,AC$9)</f>
        <v>#REF!</v>
      </c>
      <c r="AD75" s="7" t="e">
        <f>COUNTIF(#REF!,AD$9)</f>
        <v>#REF!</v>
      </c>
      <c r="AE75" s="7" t="e">
        <f>COUNTIF(#REF!,AE$9)</f>
        <v>#REF!</v>
      </c>
      <c r="AF75" s="7" t="e">
        <f>COUNTIF(#REF!,AF$9)</f>
        <v>#REF!</v>
      </c>
      <c r="AG75" s="7" t="e">
        <f>COUNTIF(#REF!,AG$9)</f>
        <v>#REF!</v>
      </c>
      <c r="AH75" s="7" t="e">
        <f>COUNTIF(#REF!,AH$9)</f>
        <v>#REF!</v>
      </c>
      <c r="AI75" s="7" t="e">
        <f>COUNTIF(#REF!,AI$9)</f>
        <v>#REF!</v>
      </c>
      <c r="AJ75" s="7" t="e">
        <f>COUNTIF(#REF!,AJ$9)</f>
        <v>#REF!</v>
      </c>
      <c r="AK75" s="7" t="e">
        <f>COUNTIF(#REF!,AK$9)</f>
        <v>#REF!</v>
      </c>
      <c r="AL75" s="7" t="e">
        <f>COUNTIF(#REF!,AL$9)</f>
        <v>#REF!</v>
      </c>
      <c r="AM75" s="7" t="e">
        <f>COUNTIF(#REF!,AM$9)</f>
        <v>#REF!</v>
      </c>
      <c r="AN75" s="7" t="e">
        <f>COUNTIF(#REF!,AN$9)</f>
        <v>#REF!</v>
      </c>
    </row>
    <row r="76" spans="1:22" s="8" customFormat="1" ht="19.5" customHeight="1">
      <c r="A76" s="295" t="s">
        <v>119</v>
      </c>
      <c r="B76" s="611" t="s">
        <v>266</v>
      </c>
      <c r="C76" s="191"/>
      <c r="D76" s="75">
        <v>3</v>
      </c>
      <c r="E76" s="75"/>
      <c r="F76" s="232"/>
      <c r="G76" s="233">
        <v>4</v>
      </c>
      <c r="H76" s="434">
        <f aca="true" t="shared" si="20" ref="H76:H91">G76*30</f>
        <v>120</v>
      </c>
      <c r="I76" s="73">
        <f aca="true" t="shared" si="21" ref="I76:I91">J76+K76+L76</f>
        <v>45</v>
      </c>
      <c r="J76" s="78">
        <v>30</v>
      </c>
      <c r="K76" s="75"/>
      <c r="L76" s="75">
        <v>15</v>
      </c>
      <c r="M76" s="76">
        <f aca="true" t="shared" si="22" ref="M76:M91">H76-I76</f>
        <v>75</v>
      </c>
      <c r="N76" s="103"/>
      <c r="O76" s="77"/>
      <c r="P76" s="77">
        <v>3</v>
      </c>
      <c r="Q76" s="111"/>
      <c r="R76" s="111"/>
      <c r="S76" s="111"/>
      <c r="T76" s="111"/>
      <c r="U76" s="111"/>
      <c r="V76" s="124"/>
    </row>
    <row r="77" spans="1:22" s="8" customFormat="1" ht="19.5" customHeight="1">
      <c r="A77" s="200" t="s">
        <v>121</v>
      </c>
      <c r="B77" s="611" t="s">
        <v>269</v>
      </c>
      <c r="C77" s="191"/>
      <c r="D77" s="75">
        <v>3</v>
      </c>
      <c r="E77" s="75"/>
      <c r="F77" s="232"/>
      <c r="G77" s="233">
        <v>4</v>
      </c>
      <c r="H77" s="434">
        <f t="shared" si="20"/>
        <v>120</v>
      </c>
      <c r="I77" s="73">
        <f t="shared" si="21"/>
        <v>45</v>
      </c>
      <c r="J77" s="78">
        <v>30</v>
      </c>
      <c r="K77" s="75"/>
      <c r="L77" s="75">
        <v>15</v>
      </c>
      <c r="M77" s="76">
        <f t="shared" si="22"/>
        <v>75</v>
      </c>
      <c r="N77" s="103"/>
      <c r="O77" s="77"/>
      <c r="P77" s="77">
        <v>3</v>
      </c>
      <c r="Q77" s="111"/>
      <c r="R77" s="111"/>
      <c r="S77" s="111"/>
      <c r="T77" s="111"/>
      <c r="U77" s="111"/>
      <c r="V77" s="124"/>
    </row>
    <row r="78" spans="1:22" s="8" customFormat="1" ht="19.5" customHeight="1">
      <c r="A78" s="200" t="s">
        <v>123</v>
      </c>
      <c r="B78" s="435" t="s">
        <v>115</v>
      </c>
      <c r="C78" s="191"/>
      <c r="D78" s="75">
        <v>3</v>
      </c>
      <c r="E78" s="75"/>
      <c r="F78" s="232"/>
      <c r="G78" s="233">
        <v>4</v>
      </c>
      <c r="H78" s="434">
        <f t="shared" si="20"/>
        <v>120</v>
      </c>
      <c r="I78" s="73">
        <f t="shared" si="21"/>
        <v>45</v>
      </c>
      <c r="J78" s="78">
        <v>30</v>
      </c>
      <c r="K78" s="75"/>
      <c r="L78" s="75">
        <v>15</v>
      </c>
      <c r="M78" s="76">
        <f t="shared" si="22"/>
        <v>75</v>
      </c>
      <c r="N78" s="103"/>
      <c r="O78" s="77"/>
      <c r="P78" s="77">
        <v>3</v>
      </c>
      <c r="Q78" s="111"/>
      <c r="R78" s="111"/>
      <c r="S78" s="111"/>
      <c r="T78" s="111"/>
      <c r="U78" s="111"/>
      <c r="V78" s="124"/>
    </row>
    <row r="79" spans="1:22" ht="27" customHeight="1">
      <c r="A79" s="200" t="s">
        <v>125</v>
      </c>
      <c r="B79" s="436" t="s">
        <v>240</v>
      </c>
      <c r="C79" s="191"/>
      <c r="D79" s="75">
        <v>3</v>
      </c>
      <c r="E79" s="75"/>
      <c r="F79" s="232"/>
      <c r="G79" s="233">
        <v>4</v>
      </c>
      <c r="H79" s="434">
        <f t="shared" si="20"/>
        <v>120</v>
      </c>
      <c r="I79" s="73">
        <f t="shared" si="21"/>
        <v>45</v>
      </c>
      <c r="J79" s="78">
        <v>30</v>
      </c>
      <c r="K79" s="75"/>
      <c r="L79" s="75">
        <v>15</v>
      </c>
      <c r="M79" s="76">
        <f t="shared" si="22"/>
        <v>75</v>
      </c>
      <c r="N79" s="103"/>
      <c r="O79" s="77"/>
      <c r="P79" s="77">
        <v>3</v>
      </c>
      <c r="Q79" s="111"/>
      <c r="R79" s="111"/>
      <c r="S79" s="111"/>
      <c r="T79" s="111"/>
      <c r="U79" s="111"/>
      <c r="V79" s="124"/>
    </row>
    <row r="80" spans="1:40" s="133" customFormat="1" ht="35.25" customHeight="1">
      <c r="A80" s="200" t="s">
        <v>126</v>
      </c>
      <c r="B80" s="310" t="s">
        <v>36</v>
      </c>
      <c r="C80" s="69"/>
      <c r="D80" s="81">
        <v>3</v>
      </c>
      <c r="E80" s="81"/>
      <c r="F80" s="237"/>
      <c r="G80" s="257">
        <v>3</v>
      </c>
      <c r="H80" s="413">
        <f t="shared" si="20"/>
        <v>90</v>
      </c>
      <c r="I80" s="423">
        <f t="shared" si="21"/>
        <v>30</v>
      </c>
      <c r="J80" s="424">
        <v>20</v>
      </c>
      <c r="K80" s="267"/>
      <c r="L80" s="267">
        <v>10</v>
      </c>
      <c r="M80" s="425">
        <f t="shared" si="22"/>
        <v>60</v>
      </c>
      <c r="N80" s="437"/>
      <c r="O80" s="438"/>
      <c r="P80" s="439">
        <v>2</v>
      </c>
      <c r="Q80" s="440"/>
      <c r="R80" s="440"/>
      <c r="S80" s="111"/>
      <c r="T80" s="441"/>
      <c r="U80" s="111"/>
      <c r="V80" s="109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1:40" s="182" customFormat="1" ht="19.5" customHeight="1">
      <c r="A81" s="200" t="s">
        <v>127</v>
      </c>
      <c r="B81" s="442" t="s">
        <v>48</v>
      </c>
      <c r="C81" s="443"/>
      <c r="D81" s="112">
        <v>3</v>
      </c>
      <c r="E81" s="112"/>
      <c r="F81" s="444"/>
      <c r="G81" s="257">
        <v>3</v>
      </c>
      <c r="H81" s="108">
        <f t="shared" si="20"/>
        <v>90</v>
      </c>
      <c r="I81" s="68">
        <f t="shared" si="21"/>
        <v>30</v>
      </c>
      <c r="J81" s="259">
        <v>20</v>
      </c>
      <c r="K81" s="107"/>
      <c r="L81" s="107">
        <v>10</v>
      </c>
      <c r="M81" s="109">
        <f t="shared" si="22"/>
        <v>60</v>
      </c>
      <c r="N81" s="110"/>
      <c r="O81" s="67"/>
      <c r="P81" s="445">
        <v>2</v>
      </c>
      <c r="Q81" s="367"/>
      <c r="R81" s="445"/>
      <c r="S81" s="367"/>
      <c r="T81" s="67"/>
      <c r="U81" s="446"/>
      <c r="V81" s="447"/>
      <c r="AB81" s="182" t="s">
        <v>159</v>
      </c>
      <c r="AC81" s="182" t="e">
        <f>COUNTIF(#REF!,AC$9)</f>
        <v>#REF!</v>
      </c>
      <c r="AD81" s="182" t="e">
        <f>COUNTIF(#REF!,AD$9)</f>
        <v>#REF!</v>
      </c>
      <c r="AE81" s="182" t="e">
        <f>COUNTIF(#REF!,AE$9)</f>
        <v>#REF!</v>
      </c>
      <c r="AF81" s="182" t="e">
        <f>COUNTIF(#REF!,AF$9)</f>
        <v>#REF!</v>
      </c>
      <c r="AG81" s="182" t="e">
        <f>COUNTIF(#REF!,AG$9)</f>
        <v>#REF!</v>
      </c>
      <c r="AH81" s="182" t="e">
        <f>COUNTIF(#REF!,AH$9)</f>
        <v>#REF!</v>
      </c>
      <c r="AI81" s="182" t="e">
        <f>COUNTIF(#REF!,AI$9)</f>
        <v>#REF!</v>
      </c>
      <c r="AJ81" s="182" t="e">
        <f>COUNTIF(#REF!,AJ$9)</f>
        <v>#REF!</v>
      </c>
      <c r="AK81" s="182" t="e">
        <f>COUNTIF(#REF!,AK$9)</f>
        <v>#REF!</v>
      </c>
      <c r="AL81" s="182" t="e">
        <f>COUNTIF(#REF!,AL$9)</f>
        <v>#REF!</v>
      </c>
      <c r="AM81" s="182" t="e">
        <f>COUNTIF(#REF!,AM$9)</f>
        <v>#REF!</v>
      </c>
      <c r="AN81" s="182" t="e">
        <f>COUNTIF(#REF!,AN$9)</f>
        <v>#REF!</v>
      </c>
    </row>
    <row r="82" spans="1:22" s="182" customFormat="1" ht="19.5" customHeight="1">
      <c r="A82" s="200" t="s">
        <v>128</v>
      </c>
      <c r="B82" s="448" t="s">
        <v>241</v>
      </c>
      <c r="C82" s="443"/>
      <c r="D82" s="112">
        <v>3</v>
      </c>
      <c r="E82" s="112"/>
      <c r="F82" s="444"/>
      <c r="G82" s="257">
        <v>3</v>
      </c>
      <c r="H82" s="108">
        <f t="shared" si="20"/>
        <v>90</v>
      </c>
      <c r="I82" s="68">
        <f t="shared" si="21"/>
        <v>30</v>
      </c>
      <c r="J82" s="259">
        <v>20</v>
      </c>
      <c r="K82" s="107"/>
      <c r="L82" s="107">
        <v>10</v>
      </c>
      <c r="M82" s="109">
        <f t="shared" si="22"/>
        <v>60</v>
      </c>
      <c r="N82" s="110"/>
      <c r="O82" s="67"/>
      <c r="P82" s="445">
        <v>2</v>
      </c>
      <c r="Q82" s="367"/>
      <c r="R82" s="445"/>
      <c r="S82" s="367"/>
      <c r="T82" s="67"/>
      <c r="U82" s="446"/>
      <c r="V82" s="447"/>
    </row>
    <row r="83" spans="1:22" s="182" customFormat="1" ht="19.5" customHeight="1">
      <c r="A83" s="200" t="s">
        <v>129</v>
      </c>
      <c r="B83" s="449" t="s">
        <v>240</v>
      </c>
      <c r="C83" s="443"/>
      <c r="D83" s="112">
        <v>3</v>
      </c>
      <c r="E83" s="112"/>
      <c r="F83" s="444"/>
      <c r="G83" s="257">
        <v>3</v>
      </c>
      <c r="H83" s="108">
        <f t="shared" si="20"/>
        <v>90</v>
      </c>
      <c r="I83" s="68">
        <f t="shared" si="21"/>
        <v>30</v>
      </c>
      <c r="J83" s="259">
        <v>20</v>
      </c>
      <c r="K83" s="107"/>
      <c r="L83" s="107">
        <v>10</v>
      </c>
      <c r="M83" s="109">
        <f t="shared" si="22"/>
        <v>60</v>
      </c>
      <c r="N83" s="110"/>
      <c r="O83" s="67"/>
      <c r="P83" s="445">
        <v>2</v>
      </c>
      <c r="Q83" s="367"/>
      <c r="R83" s="445"/>
      <c r="S83" s="367"/>
      <c r="T83" s="67"/>
      <c r="U83" s="446"/>
      <c r="V83" s="447"/>
    </row>
    <row r="84" spans="1:22" s="182" customFormat="1" ht="40.5" customHeight="1">
      <c r="A84" s="200" t="s">
        <v>131</v>
      </c>
      <c r="B84" s="194" t="s">
        <v>36</v>
      </c>
      <c r="C84" s="443"/>
      <c r="D84" s="450">
        <v>4</v>
      </c>
      <c r="E84" s="450"/>
      <c r="F84" s="451"/>
      <c r="G84" s="257">
        <v>3</v>
      </c>
      <c r="H84" s="108">
        <f t="shared" si="20"/>
        <v>90</v>
      </c>
      <c r="I84" s="68">
        <f t="shared" si="21"/>
        <v>36</v>
      </c>
      <c r="J84" s="259">
        <v>18</v>
      </c>
      <c r="K84" s="107"/>
      <c r="L84" s="107">
        <v>18</v>
      </c>
      <c r="M84" s="109">
        <f t="shared" si="22"/>
        <v>54</v>
      </c>
      <c r="N84" s="452"/>
      <c r="O84" s="450"/>
      <c r="P84" s="450"/>
      <c r="Q84" s="450">
        <v>2</v>
      </c>
      <c r="R84" s="445"/>
      <c r="S84" s="367"/>
      <c r="T84" s="67"/>
      <c r="U84" s="446"/>
      <c r="V84" s="447"/>
    </row>
    <row r="85" spans="1:22" s="182" customFormat="1" ht="19.5" customHeight="1">
      <c r="A85" s="200" t="s">
        <v>132</v>
      </c>
      <c r="B85" s="442" t="s">
        <v>52</v>
      </c>
      <c r="C85" s="453"/>
      <c r="D85" s="450">
        <v>4</v>
      </c>
      <c r="E85" s="450"/>
      <c r="F85" s="451"/>
      <c r="G85" s="257">
        <v>3</v>
      </c>
      <c r="H85" s="108">
        <f t="shared" si="20"/>
        <v>90</v>
      </c>
      <c r="I85" s="68">
        <f t="shared" si="21"/>
        <v>36</v>
      </c>
      <c r="J85" s="259">
        <v>18</v>
      </c>
      <c r="K85" s="107"/>
      <c r="L85" s="107">
        <v>18</v>
      </c>
      <c r="M85" s="109">
        <f t="shared" si="22"/>
        <v>54</v>
      </c>
      <c r="N85" s="452"/>
      <c r="O85" s="450"/>
      <c r="P85" s="450"/>
      <c r="Q85" s="450">
        <v>2</v>
      </c>
      <c r="R85" s="450"/>
      <c r="S85" s="450"/>
      <c r="T85" s="21"/>
      <c r="U85" s="21"/>
      <c r="V85" s="76"/>
    </row>
    <row r="86" spans="1:22" s="182" customFormat="1" ht="19.5" customHeight="1">
      <c r="A86" s="200" t="s">
        <v>133</v>
      </c>
      <c r="B86" s="454" t="s">
        <v>120</v>
      </c>
      <c r="C86" s="453"/>
      <c r="D86" s="450">
        <v>4</v>
      </c>
      <c r="E86" s="450"/>
      <c r="F86" s="451"/>
      <c r="G86" s="257">
        <v>3</v>
      </c>
      <c r="H86" s="108">
        <f t="shared" si="20"/>
        <v>90</v>
      </c>
      <c r="I86" s="68">
        <f t="shared" si="21"/>
        <v>36</v>
      </c>
      <c r="J86" s="259">
        <v>18</v>
      </c>
      <c r="K86" s="107"/>
      <c r="L86" s="107">
        <v>18</v>
      </c>
      <c r="M86" s="109">
        <f t="shared" si="22"/>
        <v>54</v>
      </c>
      <c r="N86" s="452"/>
      <c r="O86" s="450"/>
      <c r="P86" s="450"/>
      <c r="Q86" s="450">
        <v>2</v>
      </c>
      <c r="R86" s="450"/>
      <c r="S86" s="450"/>
      <c r="T86" s="21"/>
      <c r="U86" s="21"/>
      <c r="V86" s="76"/>
    </row>
    <row r="87" spans="1:22" s="182" customFormat="1" ht="19.5" customHeight="1">
      <c r="A87" s="200" t="s">
        <v>134</v>
      </c>
      <c r="B87" s="455" t="s">
        <v>64</v>
      </c>
      <c r="C87" s="453"/>
      <c r="D87" s="450">
        <v>4</v>
      </c>
      <c r="E87" s="450"/>
      <c r="F87" s="451"/>
      <c r="G87" s="257">
        <v>3</v>
      </c>
      <c r="H87" s="108">
        <f t="shared" si="20"/>
        <v>90</v>
      </c>
      <c r="I87" s="68">
        <f t="shared" si="21"/>
        <v>36</v>
      </c>
      <c r="J87" s="259">
        <v>18</v>
      </c>
      <c r="K87" s="107"/>
      <c r="L87" s="107">
        <v>18</v>
      </c>
      <c r="M87" s="109">
        <f t="shared" si="22"/>
        <v>54</v>
      </c>
      <c r="N87" s="452"/>
      <c r="O87" s="450"/>
      <c r="P87" s="450"/>
      <c r="Q87" s="450">
        <v>2</v>
      </c>
      <c r="R87" s="450"/>
      <c r="S87" s="450"/>
      <c r="T87" s="21"/>
      <c r="U87" s="21"/>
      <c r="V87" s="76"/>
    </row>
    <row r="88" spans="1:22" s="182" customFormat="1" ht="19.5" customHeight="1">
      <c r="A88" s="200" t="s">
        <v>135</v>
      </c>
      <c r="B88" s="455" t="s">
        <v>40</v>
      </c>
      <c r="C88" s="453"/>
      <c r="D88" s="450">
        <v>4</v>
      </c>
      <c r="E88" s="450"/>
      <c r="F88" s="451"/>
      <c r="G88" s="257">
        <v>3</v>
      </c>
      <c r="H88" s="108">
        <f t="shared" si="20"/>
        <v>90</v>
      </c>
      <c r="I88" s="68">
        <f t="shared" si="21"/>
        <v>36</v>
      </c>
      <c r="J88" s="259">
        <v>18</v>
      </c>
      <c r="K88" s="107"/>
      <c r="L88" s="107">
        <v>18</v>
      </c>
      <c r="M88" s="109">
        <f t="shared" si="22"/>
        <v>54</v>
      </c>
      <c r="N88" s="452"/>
      <c r="O88" s="450"/>
      <c r="P88" s="450"/>
      <c r="Q88" s="450">
        <v>2</v>
      </c>
      <c r="R88" s="450"/>
      <c r="S88" s="450"/>
      <c r="T88" s="21"/>
      <c r="U88" s="21"/>
      <c r="V88" s="76"/>
    </row>
    <row r="89" spans="1:22" s="182" customFormat="1" ht="19.5" customHeight="1">
      <c r="A89" s="200" t="s">
        <v>136</v>
      </c>
      <c r="B89" s="449" t="s">
        <v>240</v>
      </c>
      <c r="C89" s="453"/>
      <c r="D89" s="450">
        <v>4</v>
      </c>
      <c r="E89" s="450"/>
      <c r="F89" s="451"/>
      <c r="G89" s="257">
        <v>3</v>
      </c>
      <c r="H89" s="108">
        <f t="shared" si="20"/>
        <v>90</v>
      </c>
      <c r="I89" s="68">
        <f t="shared" si="21"/>
        <v>36</v>
      </c>
      <c r="J89" s="259">
        <v>18</v>
      </c>
      <c r="K89" s="107"/>
      <c r="L89" s="107">
        <v>18</v>
      </c>
      <c r="M89" s="109">
        <f t="shared" si="22"/>
        <v>54</v>
      </c>
      <c r="N89" s="452"/>
      <c r="O89" s="450"/>
      <c r="P89" s="450"/>
      <c r="Q89" s="450">
        <v>2</v>
      </c>
      <c r="R89" s="450"/>
      <c r="S89" s="450"/>
      <c r="T89" s="21"/>
      <c r="U89" s="21"/>
      <c r="V89" s="76"/>
    </row>
    <row r="90" spans="1:22" s="182" customFormat="1" ht="37.5" customHeight="1">
      <c r="A90" s="200" t="s">
        <v>137</v>
      </c>
      <c r="B90" s="310" t="s">
        <v>36</v>
      </c>
      <c r="C90" s="453"/>
      <c r="D90" s="450">
        <v>5</v>
      </c>
      <c r="E90" s="450"/>
      <c r="F90" s="456"/>
      <c r="G90" s="257">
        <v>3</v>
      </c>
      <c r="H90" s="108">
        <f t="shared" si="20"/>
        <v>90</v>
      </c>
      <c r="I90" s="68">
        <f t="shared" si="21"/>
        <v>30</v>
      </c>
      <c r="J90" s="259">
        <v>20</v>
      </c>
      <c r="K90" s="107"/>
      <c r="L90" s="107">
        <v>10</v>
      </c>
      <c r="M90" s="109">
        <f t="shared" si="22"/>
        <v>60</v>
      </c>
      <c r="N90" s="457"/>
      <c r="O90" s="458"/>
      <c r="P90" s="450"/>
      <c r="Q90" s="450"/>
      <c r="R90" s="450">
        <v>2</v>
      </c>
      <c r="S90" s="450"/>
      <c r="T90" s="21"/>
      <c r="U90" s="21"/>
      <c r="V90" s="76"/>
    </row>
    <row r="91" spans="1:22" s="182" customFormat="1" ht="19.5" customHeight="1">
      <c r="A91" s="200" t="s">
        <v>169</v>
      </c>
      <c r="B91" s="455" t="s">
        <v>111</v>
      </c>
      <c r="C91" s="459"/>
      <c r="D91" s="450">
        <v>5</v>
      </c>
      <c r="E91" s="450"/>
      <c r="F91" s="456"/>
      <c r="G91" s="257">
        <v>3</v>
      </c>
      <c r="H91" s="108">
        <f t="shared" si="20"/>
        <v>90</v>
      </c>
      <c r="I91" s="68">
        <f t="shared" si="21"/>
        <v>30</v>
      </c>
      <c r="J91" s="259">
        <v>20</v>
      </c>
      <c r="K91" s="107"/>
      <c r="L91" s="107">
        <v>10</v>
      </c>
      <c r="M91" s="109">
        <f t="shared" si="22"/>
        <v>60</v>
      </c>
      <c r="N91" s="457"/>
      <c r="O91" s="458"/>
      <c r="P91" s="450"/>
      <c r="Q91" s="450"/>
      <c r="R91" s="450">
        <v>2</v>
      </c>
      <c r="S91" s="450"/>
      <c r="T91" s="21"/>
      <c r="U91" s="21"/>
      <c r="V91" s="76"/>
    </row>
    <row r="92" spans="1:22" s="182" customFormat="1" ht="19.5" customHeight="1">
      <c r="A92" s="200" t="s">
        <v>170</v>
      </c>
      <c r="B92" s="455" t="s">
        <v>122</v>
      </c>
      <c r="C92" s="459"/>
      <c r="D92" s="450">
        <v>5</v>
      </c>
      <c r="E92" s="450"/>
      <c r="F92" s="456"/>
      <c r="G92" s="257">
        <v>3</v>
      </c>
      <c r="H92" s="108">
        <f aca="true" t="shared" si="23" ref="H92:H97">G92*30</f>
        <v>90</v>
      </c>
      <c r="I92" s="68">
        <f aca="true" t="shared" si="24" ref="I92:I97">J92+K92+L92</f>
        <v>30</v>
      </c>
      <c r="J92" s="259">
        <v>20</v>
      </c>
      <c r="K92" s="107"/>
      <c r="L92" s="107">
        <v>10</v>
      </c>
      <c r="M92" s="109">
        <f aca="true" t="shared" si="25" ref="M92:M97">H92-I92</f>
        <v>60</v>
      </c>
      <c r="N92" s="457"/>
      <c r="O92" s="458"/>
      <c r="P92" s="450"/>
      <c r="Q92" s="450"/>
      <c r="R92" s="450">
        <v>2</v>
      </c>
      <c r="S92" s="450"/>
      <c r="T92" s="21"/>
      <c r="U92" s="21"/>
      <c r="V92" s="76"/>
    </row>
    <row r="93" spans="1:22" s="182" customFormat="1" ht="19.5" customHeight="1">
      <c r="A93" s="200" t="s">
        <v>171</v>
      </c>
      <c r="B93" s="455" t="s">
        <v>124</v>
      </c>
      <c r="C93" s="459"/>
      <c r="D93" s="450">
        <v>5</v>
      </c>
      <c r="E93" s="450"/>
      <c r="F93" s="456"/>
      <c r="G93" s="257">
        <v>3</v>
      </c>
      <c r="H93" s="108">
        <f t="shared" si="23"/>
        <v>90</v>
      </c>
      <c r="I93" s="68">
        <f t="shared" si="24"/>
        <v>30</v>
      </c>
      <c r="J93" s="259">
        <v>20</v>
      </c>
      <c r="K93" s="107"/>
      <c r="L93" s="107">
        <v>10</v>
      </c>
      <c r="M93" s="109">
        <f t="shared" si="25"/>
        <v>60</v>
      </c>
      <c r="N93" s="457"/>
      <c r="O93" s="458"/>
      <c r="P93" s="450"/>
      <c r="Q93" s="450"/>
      <c r="R93" s="450">
        <v>2</v>
      </c>
      <c r="S93" s="450"/>
      <c r="T93" s="21"/>
      <c r="U93" s="21"/>
      <c r="V93" s="76"/>
    </row>
    <row r="94" spans="1:22" s="182" customFormat="1" ht="35.25" customHeight="1">
      <c r="A94" s="200" t="s">
        <v>192</v>
      </c>
      <c r="B94" s="455" t="s">
        <v>67</v>
      </c>
      <c r="C94" s="459"/>
      <c r="D94" s="450">
        <v>5</v>
      </c>
      <c r="E94" s="450"/>
      <c r="F94" s="456"/>
      <c r="G94" s="257">
        <v>3</v>
      </c>
      <c r="H94" s="108">
        <f t="shared" si="23"/>
        <v>90</v>
      </c>
      <c r="I94" s="68">
        <f t="shared" si="24"/>
        <v>30</v>
      </c>
      <c r="J94" s="259">
        <v>20</v>
      </c>
      <c r="K94" s="107"/>
      <c r="L94" s="107">
        <v>10</v>
      </c>
      <c r="M94" s="109">
        <f t="shared" si="25"/>
        <v>60</v>
      </c>
      <c r="N94" s="457"/>
      <c r="O94" s="458"/>
      <c r="P94" s="450"/>
      <c r="Q94" s="450"/>
      <c r="R94" s="450">
        <v>2</v>
      </c>
      <c r="S94" s="450"/>
      <c r="T94" s="21"/>
      <c r="U94" s="21"/>
      <c r="V94" s="76"/>
    </row>
    <row r="95" spans="1:22" s="182" customFormat="1" ht="19.5" customHeight="1">
      <c r="A95" s="200" t="s">
        <v>242</v>
      </c>
      <c r="B95" s="455" t="s">
        <v>47</v>
      </c>
      <c r="C95" s="459"/>
      <c r="D95" s="450">
        <v>5</v>
      </c>
      <c r="E95" s="450"/>
      <c r="F95" s="456"/>
      <c r="G95" s="257">
        <v>3</v>
      </c>
      <c r="H95" s="108">
        <f t="shared" si="23"/>
        <v>90</v>
      </c>
      <c r="I95" s="68">
        <f t="shared" si="24"/>
        <v>30</v>
      </c>
      <c r="J95" s="259">
        <v>20</v>
      </c>
      <c r="K95" s="107"/>
      <c r="L95" s="107">
        <v>10</v>
      </c>
      <c r="M95" s="109">
        <f t="shared" si="25"/>
        <v>60</v>
      </c>
      <c r="N95" s="457"/>
      <c r="O95" s="458"/>
      <c r="P95" s="450"/>
      <c r="Q95" s="450"/>
      <c r="R95" s="450">
        <v>2</v>
      </c>
      <c r="S95" s="450"/>
      <c r="T95" s="21"/>
      <c r="U95" s="21"/>
      <c r="V95" s="76"/>
    </row>
    <row r="96" spans="1:22" s="182" customFormat="1" ht="30.75" customHeight="1">
      <c r="A96" s="200" t="s">
        <v>243</v>
      </c>
      <c r="B96" s="449" t="s">
        <v>240</v>
      </c>
      <c r="C96" s="459"/>
      <c r="D96" s="450">
        <v>5</v>
      </c>
      <c r="E96" s="450"/>
      <c r="F96" s="456"/>
      <c r="G96" s="257">
        <v>3</v>
      </c>
      <c r="H96" s="108">
        <f t="shared" si="23"/>
        <v>90</v>
      </c>
      <c r="I96" s="68">
        <f t="shared" si="24"/>
        <v>30</v>
      </c>
      <c r="J96" s="259">
        <v>20</v>
      </c>
      <c r="K96" s="107"/>
      <c r="L96" s="107">
        <v>10</v>
      </c>
      <c r="M96" s="109">
        <f t="shared" si="25"/>
        <v>60</v>
      </c>
      <c r="N96" s="457"/>
      <c r="O96" s="458"/>
      <c r="P96" s="450"/>
      <c r="Q96" s="450"/>
      <c r="R96" s="450">
        <v>2</v>
      </c>
      <c r="S96" s="450"/>
      <c r="T96" s="21"/>
      <c r="U96" s="21"/>
      <c r="V96" s="76"/>
    </row>
    <row r="97" spans="1:22" s="182" customFormat="1" ht="41.25" customHeight="1">
      <c r="A97" s="200" t="s">
        <v>244</v>
      </c>
      <c r="B97" s="310" t="s">
        <v>36</v>
      </c>
      <c r="C97" s="459"/>
      <c r="D97" s="450">
        <v>6</v>
      </c>
      <c r="E97" s="450"/>
      <c r="F97" s="456"/>
      <c r="G97" s="257">
        <v>3</v>
      </c>
      <c r="H97" s="108">
        <f t="shared" si="23"/>
        <v>90</v>
      </c>
      <c r="I97" s="68">
        <f t="shared" si="24"/>
        <v>36</v>
      </c>
      <c r="J97" s="259">
        <v>18</v>
      </c>
      <c r="K97" s="107"/>
      <c r="L97" s="107">
        <v>18</v>
      </c>
      <c r="M97" s="109">
        <f t="shared" si="25"/>
        <v>54</v>
      </c>
      <c r="N97" s="457"/>
      <c r="O97" s="458"/>
      <c r="P97" s="450"/>
      <c r="Q97" s="450"/>
      <c r="R97" s="450"/>
      <c r="S97" s="450">
        <v>2</v>
      </c>
      <c r="T97" s="21"/>
      <c r="U97" s="21"/>
      <c r="V97" s="76"/>
    </row>
    <row r="98" spans="1:22" s="7" customFormat="1" ht="19.5" customHeight="1">
      <c r="A98" s="200" t="s">
        <v>245</v>
      </c>
      <c r="B98" s="460" t="s">
        <v>49</v>
      </c>
      <c r="C98" s="459"/>
      <c r="D98" s="450">
        <v>6</v>
      </c>
      <c r="E98" s="450"/>
      <c r="F98" s="456"/>
      <c r="G98" s="257">
        <v>3</v>
      </c>
      <c r="H98" s="108">
        <f aca="true" t="shared" si="26" ref="H98:H107">G98*30</f>
        <v>90</v>
      </c>
      <c r="I98" s="68">
        <f aca="true" t="shared" si="27" ref="I98:I107">J98+K98+L98</f>
        <v>36</v>
      </c>
      <c r="J98" s="259">
        <v>18</v>
      </c>
      <c r="K98" s="107"/>
      <c r="L98" s="107">
        <v>18</v>
      </c>
      <c r="M98" s="109">
        <f aca="true" t="shared" si="28" ref="M98:M107">H98-I98</f>
        <v>54</v>
      </c>
      <c r="N98" s="457"/>
      <c r="O98" s="458"/>
      <c r="P98" s="450"/>
      <c r="Q98" s="450"/>
      <c r="R98" s="450"/>
      <c r="S98" s="450">
        <v>2</v>
      </c>
      <c r="T98" s="21"/>
      <c r="U98" s="21"/>
      <c r="V98" s="76"/>
    </row>
    <row r="99" spans="1:22" s="7" customFormat="1" ht="19.5" customHeight="1">
      <c r="A99" s="200" t="s">
        <v>246</v>
      </c>
      <c r="B99" s="455" t="s">
        <v>79</v>
      </c>
      <c r="C99" s="459"/>
      <c r="D99" s="450">
        <v>6</v>
      </c>
      <c r="E99" s="450"/>
      <c r="F99" s="456"/>
      <c r="G99" s="257">
        <v>3</v>
      </c>
      <c r="H99" s="108">
        <f t="shared" si="26"/>
        <v>90</v>
      </c>
      <c r="I99" s="68">
        <f t="shared" si="27"/>
        <v>36</v>
      </c>
      <c r="J99" s="259">
        <v>18</v>
      </c>
      <c r="K99" s="107"/>
      <c r="L99" s="107">
        <v>18</v>
      </c>
      <c r="M99" s="109">
        <f t="shared" si="28"/>
        <v>54</v>
      </c>
      <c r="N99" s="457"/>
      <c r="O99" s="458"/>
      <c r="P99" s="450"/>
      <c r="Q99" s="450"/>
      <c r="R99" s="450"/>
      <c r="S99" s="450">
        <v>2</v>
      </c>
      <c r="T99" s="21"/>
      <c r="U99" s="21"/>
      <c r="V99" s="76"/>
    </row>
    <row r="100" spans="1:22" s="7" customFormat="1" ht="19.5" customHeight="1">
      <c r="A100" s="200" t="s">
        <v>247</v>
      </c>
      <c r="B100" s="455" t="s">
        <v>69</v>
      </c>
      <c r="C100" s="459"/>
      <c r="D100" s="450">
        <v>6</v>
      </c>
      <c r="E100" s="450"/>
      <c r="F100" s="456"/>
      <c r="G100" s="257">
        <v>3</v>
      </c>
      <c r="H100" s="108">
        <f t="shared" si="26"/>
        <v>90</v>
      </c>
      <c r="I100" s="68">
        <f t="shared" si="27"/>
        <v>36</v>
      </c>
      <c r="J100" s="259">
        <v>18</v>
      </c>
      <c r="K100" s="107"/>
      <c r="L100" s="107">
        <v>18</v>
      </c>
      <c r="M100" s="109">
        <f t="shared" si="28"/>
        <v>54</v>
      </c>
      <c r="N100" s="457"/>
      <c r="O100" s="458"/>
      <c r="P100" s="450"/>
      <c r="Q100" s="450"/>
      <c r="R100" s="450"/>
      <c r="S100" s="450">
        <v>2</v>
      </c>
      <c r="T100" s="21"/>
      <c r="U100" s="21"/>
      <c r="V100" s="76"/>
    </row>
    <row r="101" spans="1:22" s="7" customFormat="1" ht="24" customHeight="1">
      <c r="A101" s="200" t="s">
        <v>248</v>
      </c>
      <c r="B101" s="449" t="s">
        <v>240</v>
      </c>
      <c r="C101" s="459"/>
      <c r="D101" s="450">
        <v>6</v>
      </c>
      <c r="E101" s="450"/>
      <c r="F101" s="456"/>
      <c r="G101" s="257">
        <v>3</v>
      </c>
      <c r="H101" s="108">
        <f t="shared" si="26"/>
        <v>90</v>
      </c>
      <c r="I101" s="68">
        <f t="shared" si="27"/>
        <v>36</v>
      </c>
      <c r="J101" s="259">
        <v>18</v>
      </c>
      <c r="K101" s="107"/>
      <c r="L101" s="107">
        <v>18</v>
      </c>
      <c r="M101" s="109">
        <f t="shared" si="28"/>
        <v>54</v>
      </c>
      <c r="N101" s="457"/>
      <c r="O101" s="458"/>
      <c r="P101" s="450"/>
      <c r="Q101" s="450"/>
      <c r="R101" s="450"/>
      <c r="S101" s="450">
        <v>2</v>
      </c>
      <c r="T101" s="21"/>
      <c r="U101" s="21"/>
      <c r="V101" s="76"/>
    </row>
    <row r="102" spans="1:22" s="7" customFormat="1" ht="38.25" customHeight="1">
      <c r="A102" s="200" t="s">
        <v>249</v>
      </c>
      <c r="B102" s="310" t="s">
        <v>36</v>
      </c>
      <c r="C102" s="459"/>
      <c r="D102" s="21">
        <v>7</v>
      </c>
      <c r="E102" s="21"/>
      <c r="F102" s="22"/>
      <c r="G102" s="257">
        <v>3</v>
      </c>
      <c r="H102" s="108">
        <f t="shared" si="26"/>
        <v>90</v>
      </c>
      <c r="I102" s="68">
        <f t="shared" si="27"/>
        <v>30</v>
      </c>
      <c r="J102" s="259">
        <v>15</v>
      </c>
      <c r="K102" s="107"/>
      <c r="L102" s="107">
        <v>15</v>
      </c>
      <c r="M102" s="109">
        <f t="shared" si="28"/>
        <v>60</v>
      </c>
      <c r="N102" s="457"/>
      <c r="O102" s="458"/>
      <c r="P102" s="450"/>
      <c r="Q102" s="450"/>
      <c r="R102" s="450"/>
      <c r="S102" s="450"/>
      <c r="T102" s="21">
        <v>2</v>
      </c>
      <c r="U102" s="21"/>
      <c r="V102" s="76"/>
    </row>
    <row r="103" spans="1:22" s="182" customFormat="1" ht="19.5" customHeight="1">
      <c r="A103" s="200" t="s">
        <v>250</v>
      </c>
      <c r="B103" s="460" t="s">
        <v>130</v>
      </c>
      <c r="C103" s="325"/>
      <c r="D103" s="21">
        <v>7</v>
      </c>
      <c r="E103" s="21"/>
      <c r="F103" s="22"/>
      <c r="G103" s="257">
        <v>3</v>
      </c>
      <c r="H103" s="108">
        <f t="shared" si="26"/>
        <v>90</v>
      </c>
      <c r="I103" s="68">
        <f t="shared" si="27"/>
        <v>30</v>
      </c>
      <c r="J103" s="259">
        <v>15</v>
      </c>
      <c r="K103" s="107"/>
      <c r="L103" s="107">
        <v>15</v>
      </c>
      <c r="M103" s="109">
        <f t="shared" si="28"/>
        <v>60</v>
      </c>
      <c r="N103" s="457"/>
      <c r="O103" s="458"/>
      <c r="P103" s="450"/>
      <c r="Q103" s="450"/>
      <c r="R103" s="450"/>
      <c r="S103" s="450"/>
      <c r="T103" s="21">
        <v>2</v>
      </c>
      <c r="U103" s="21"/>
      <c r="V103" s="76"/>
    </row>
    <row r="104" spans="1:22" s="182" customFormat="1" ht="19.5" customHeight="1">
      <c r="A104" s="200" t="s">
        <v>251</v>
      </c>
      <c r="B104" s="449" t="s">
        <v>240</v>
      </c>
      <c r="C104" s="325"/>
      <c r="D104" s="21">
        <v>7</v>
      </c>
      <c r="E104" s="21"/>
      <c r="F104" s="22"/>
      <c r="G104" s="257">
        <v>3</v>
      </c>
      <c r="H104" s="108">
        <f t="shared" si="26"/>
        <v>90</v>
      </c>
      <c r="I104" s="68">
        <f t="shared" si="27"/>
        <v>30</v>
      </c>
      <c r="J104" s="259">
        <v>15</v>
      </c>
      <c r="K104" s="107"/>
      <c r="L104" s="107">
        <v>15</v>
      </c>
      <c r="M104" s="109">
        <f t="shared" si="28"/>
        <v>60</v>
      </c>
      <c r="N104" s="457"/>
      <c r="O104" s="458"/>
      <c r="P104" s="450"/>
      <c r="Q104" s="450"/>
      <c r="R104" s="450"/>
      <c r="S104" s="450"/>
      <c r="T104" s="21">
        <v>2</v>
      </c>
      <c r="U104" s="55"/>
      <c r="V104" s="92"/>
    </row>
    <row r="105" spans="1:22" s="182" customFormat="1" ht="38.25" customHeight="1">
      <c r="A105" s="200" t="s">
        <v>252</v>
      </c>
      <c r="B105" s="310" t="s">
        <v>36</v>
      </c>
      <c r="C105" s="325"/>
      <c r="D105" s="21">
        <v>8</v>
      </c>
      <c r="E105" s="279"/>
      <c r="F105" s="461"/>
      <c r="G105" s="257">
        <v>3</v>
      </c>
      <c r="H105" s="108">
        <f t="shared" si="26"/>
        <v>90</v>
      </c>
      <c r="I105" s="68">
        <f t="shared" si="27"/>
        <v>36</v>
      </c>
      <c r="J105" s="259">
        <v>18</v>
      </c>
      <c r="K105" s="107"/>
      <c r="L105" s="107">
        <v>18</v>
      </c>
      <c r="M105" s="109">
        <f t="shared" si="28"/>
        <v>54</v>
      </c>
      <c r="N105" s="462"/>
      <c r="O105" s="278"/>
      <c r="P105" s="278"/>
      <c r="Q105" s="278"/>
      <c r="R105" s="278"/>
      <c r="S105" s="278"/>
      <c r="T105" s="278"/>
      <c r="U105" s="21">
        <v>2</v>
      </c>
      <c r="V105" s="92"/>
    </row>
    <row r="106" spans="1:22" s="182" customFormat="1" ht="19.5" customHeight="1">
      <c r="A106" s="200" t="s">
        <v>253</v>
      </c>
      <c r="B106" s="448" t="s">
        <v>188</v>
      </c>
      <c r="C106" s="463"/>
      <c r="D106" s="21">
        <v>8</v>
      </c>
      <c r="E106" s="279"/>
      <c r="F106" s="461"/>
      <c r="G106" s="257">
        <v>3</v>
      </c>
      <c r="H106" s="108">
        <f t="shared" si="26"/>
        <v>90</v>
      </c>
      <c r="I106" s="68">
        <f t="shared" si="27"/>
        <v>36</v>
      </c>
      <c r="J106" s="259">
        <v>18</v>
      </c>
      <c r="K106" s="107"/>
      <c r="L106" s="107">
        <v>18</v>
      </c>
      <c r="M106" s="109">
        <f t="shared" si="28"/>
        <v>54</v>
      </c>
      <c r="N106" s="462"/>
      <c r="O106" s="278"/>
      <c r="P106" s="278"/>
      <c r="Q106" s="278"/>
      <c r="R106" s="278"/>
      <c r="S106" s="278"/>
      <c r="T106" s="278"/>
      <c r="U106" s="21">
        <v>2</v>
      </c>
      <c r="V106" s="76"/>
    </row>
    <row r="107" spans="1:22" s="182" customFormat="1" ht="19.5" customHeight="1" thickBot="1">
      <c r="A107" s="341" t="s">
        <v>254</v>
      </c>
      <c r="B107" s="464" t="s">
        <v>240</v>
      </c>
      <c r="C107" s="463"/>
      <c r="D107" s="21">
        <v>8</v>
      </c>
      <c r="E107" s="279"/>
      <c r="F107" s="461"/>
      <c r="G107" s="257">
        <v>3</v>
      </c>
      <c r="H107" s="108">
        <f t="shared" si="26"/>
        <v>90</v>
      </c>
      <c r="I107" s="68">
        <f t="shared" si="27"/>
        <v>36</v>
      </c>
      <c r="J107" s="259">
        <v>18</v>
      </c>
      <c r="K107" s="107"/>
      <c r="L107" s="107">
        <v>18</v>
      </c>
      <c r="M107" s="109">
        <f t="shared" si="28"/>
        <v>54</v>
      </c>
      <c r="N107" s="465"/>
      <c r="O107" s="466"/>
      <c r="P107" s="466"/>
      <c r="Q107" s="466"/>
      <c r="R107" s="466"/>
      <c r="S107" s="466"/>
      <c r="T107" s="466"/>
      <c r="U107" s="400">
        <v>2</v>
      </c>
      <c r="V107" s="401"/>
    </row>
    <row r="108" spans="1:22" s="182" customFormat="1" ht="19.5" customHeight="1" thickBot="1">
      <c r="A108" s="880" t="s">
        <v>214</v>
      </c>
      <c r="B108" s="881"/>
      <c r="C108" s="881"/>
      <c r="D108" s="881"/>
      <c r="E108" s="881"/>
      <c r="F108" s="881"/>
      <c r="G108" s="881"/>
      <c r="H108" s="881"/>
      <c r="I108" s="881"/>
      <c r="J108" s="881"/>
      <c r="K108" s="881"/>
      <c r="L108" s="881"/>
      <c r="M108" s="881"/>
      <c r="N108" s="881"/>
      <c r="O108" s="881"/>
      <c r="P108" s="881"/>
      <c r="Q108" s="881"/>
      <c r="R108" s="881"/>
      <c r="S108" s="881"/>
      <c r="T108" s="881"/>
      <c r="U108" s="881"/>
      <c r="V108" s="882"/>
    </row>
    <row r="109" spans="1:22" s="8" customFormat="1" ht="21" customHeight="1">
      <c r="A109" s="914" t="s">
        <v>186</v>
      </c>
      <c r="B109" s="915"/>
      <c r="C109" s="231"/>
      <c r="D109" s="75">
        <v>3</v>
      </c>
      <c r="E109" s="75"/>
      <c r="F109" s="232"/>
      <c r="G109" s="233">
        <v>4.5</v>
      </c>
      <c r="H109" s="434">
        <f aca="true" t="shared" si="29" ref="H109:H114">G109*30</f>
        <v>135</v>
      </c>
      <c r="I109" s="73">
        <f>J109+K109+L109</f>
        <v>60</v>
      </c>
      <c r="J109" s="78">
        <v>30</v>
      </c>
      <c r="K109" s="75">
        <v>30</v>
      </c>
      <c r="L109" s="75"/>
      <c r="M109" s="76">
        <f aca="true" t="shared" si="30" ref="M109:M114">H109-I109</f>
        <v>75</v>
      </c>
      <c r="N109" s="103"/>
      <c r="O109" s="77"/>
      <c r="P109" s="77">
        <v>4</v>
      </c>
      <c r="Q109" s="77"/>
      <c r="R109" s="77"/>
      <c r="S109" s="21"/>
      <c r="T109" s="21"/>
      <c r="U109" s="21"/>
      <c r="V109" s="76"/>
    </row>
    <row r="110" spans="1:24" s="8" customFormat="1" ht="19.5" customHeight="1">
      <c r="A110" s="895" t="s">
        <v>190</v>
      </c>
      <c r="B110" s="896"/>
      <c r="C110" s="467"/>
      <c r="D110" s="66" t="s">
        <v>42</v>
      </c>
      <c r="E110" s="468"/>
      <c r="F110" s="469"/>
      <c r="G110" s="266">
        <v>5</v>
      </c>
      <c r="H110" s="110">
        <f>G110*30</f>
        <v>150</v>
      </c>
      <c r="I110" s="68">
        <f>J110+K110+L110</f>
        <v>72</v>
      </c>
      <c r="J110" s="259">
        <v>36</v>
      </c>
      <c r="K110" s="107">
        <v>36</v>
      </c>
      <c r="L110" s="107"/>
      <c r="M110" s="109">
        <f>H110-I110</f>
        <v>78</v>
      </c>
      <c r="N110" s="470"/>
      <c r="O110" s="471"/>
      <c r="P110" s="107"/>
      <c r="Q110" s="107">
        <v>4</v>
      </c>
      <c r="R110" s="107"/>
      <c r="S110" s="107"/>
      <c r="T110" s="471"/>
      <c r="U110" s="471"/>
      <c r="V110" s="472"/>
      <c r="X110" s="8" t="s">
        <v>149</v>
      </c>
    </row>
    <row r="111" spans="1:25" s="8" customFormat="1" ht="19.5" customHeight="1">
      <c r="A111" s="895" t="s">
        <v>180</v>
      </c>
      <c r="B111" s="896"/>
      <c r="C111" s="473"/>
      <c r="D111" s="74" t="s">
        <v>43</v>
      </c>
      <c r="E111" s="474"/>
      <c r="F111" s="475"/>
      <c r="G111" s="337">
        <v>7</v>
      </c>
      <c r="H111" s="47">
        <f t="shared" si="29"/>
        <v>210</v>
      </c>
      <c r="I111" s="73">
        <f>J111+K111+L111</f>
        <v>60</v>
      </c>
      <c r="J111" s="78">
        <v>30</v>
      </c>
      <c r="K111" s="75">
        <v>30</v>
      </c>
      <c r="L111" s="75"/>
      <c r="M111" s="76">
        <f t="shared" si="30"/>
        <v>150</v>
      </c>
      <c r="N111" s="476"/>
      <c r="O111" s="477"/>
      <c r="P111" s="75"/>
      <c r="Q111" s="75"/>
      <c r="R111" s="75">
        <v>4</v>
      </c>
      <c r="S111" s="75"/>
      <c r="T111" s="477"/>
      <c r="U111" s="477"/>
      <c r="V111" s="478"/>
      <c r="Y111" s="8" t="s">
        <v>149</v>
      </c>
    </row>
    <row r="112" spans="1:40" s="8" customFormat="1" ht="19.5" customHeight="1">
      <c r="A112" s="905" t="s">
        <v>189</v>
      </c>
      <c r="B112" s="906"/>
      <c r="C112" s="191"/>
      <c r="D112" s="74" t="s">
        <v>44</v>
      </c>
      <c r="E112" s="74"/>
      <c r="F112" s="324"/>
      <c r="G112" s="337">
        <v>7</v>
      </c>
      <c r="H112" s="47">
        <f>G112*30</f>
        <v>210</v>
      </c>
      <c r="I112" s="73">
        <f>J112+K112+L112</f>
        <v>90</v>
      </c>
      <c r="J112" s="78">
        <v>36</v>
      </c>
      <c r="K112" s="75">
        <v>54</v>
      </c>
      <c r="L112" s="75"/>
      <c r="M112" s="76">
        <f>H112-I112</f>
        <v>120</v>
      </c>
      <c r="N112" s="103"/>
      <c r="O112" s="77"/>
      <c r="P112" s="77"/>
      <c r="Q112" s="77"/>
      <c r="R112" s="278"/>
      <c r="S112" s="21">
        <v>5</v>
      </c>
      <c r="T112" s="77"/>
      <c r="U112" s="77"/>
      <c r="V112" s="113"/>
      <c r="AB112" s="50"/>
      <c r="AC112" s="136">
        <v>1</v>
      </c>
      <c r="AD112" s="136" t="s">
        <v>138</v>
      </c>
      <c r="AE112" s="136" t="s">
        <v>139</v>
      </c>
      <c r="AF112" s="136">
        <v>3</v>
      </c>
      <c r="AG112" s="136" t="s">
        <v>140</v>
      </c>
      <c r="AH112" s="136" t="s">
        <v>141</v>
      </c>
      <c r="AI112" s="136">
        <v>5</v>
      </c>
      <c r="AJ112" s="136" t="s">
        <v>142</v>
      </c>
      <c r="AK112" s="136" t="s">
        <v>143</v>
      </c>
      <c r="AL112" s="136">
        <v>7</v>
      </c>
      <c r="AM112" s="136" t="s">
        <v>144</v>
      </c>
      <c r="AN112" s="136" t="s">
        <v>145</v>
      </c>
    </row>
    <row r="113" spans="1:28" s="137" customFormat="1" ht="19.5" customHeight="1">
      <c r="A113" s="868" t="s">
        <v>187</v>
      </c>
      <c r="B113" s="886"/>
      <c r="C113" s="305"/>
      <c r="D113" s="306" t="s">
        <v>45</v>
      </c>
      <c r="E113" s="306"/>
      <c r="F113" s="79"/>
      <c r="G113" s="479">
        <v>7</v>
      </c>
      <c r="H113" s="269">
        <f>G113*30</f>
        <v>210</v>
      </c>
      <c r="I113" s="480">
        <f>SUM(J113:L113)</f>
        <v>75</v>
      </c>
      <c r="J113" s="80">
        <v>45</v>
      </c>
      <c r="K113" s="39">
        <v>30</v>
      </c>
      <c r="L113" s="39"/>
      <c r="M113" s="71">
        <f>H113-I113</f>
        <v>135</v>
      </c>
      <c r="N113" s="481"/>
      <c r="O113" s="81"/>
      <c r="P113" s="81"/>
      <c r="Q113" s="81"/>
      <c r="R113" s="81"/>
      <c r="S113" s="81"/>
      <c r="T113" s="81">
        <v>5</v>
      </c>
      <c r="U113" s="81"/>
      <c r="V113" s="482"/>
      <c r="Z113" s="137" t="s">
        <v>149</v>
      </c>
      <c r="AB113" s="137" t="s">
        <v>159</v>
      </c>
    </row>
    <row r="114" spans="1:26" s="7" customFormat="1" ht="19.5" customHeight="1" thickBot="1">
      <c r="A114" s="912" t="s">
        <v>191</v>
      </c>
      <c r="B114" s="913"/>
      <c r="C114" s="483"/>
      <c r="D114" s="484">
        <v>8</v>
      </c>
      <c r="E114" s="485"/>
      <c r="F114" s="486"/>
      <c r="G114" s="487">
        <v>7.5</v>
      </c>
      <c r="H114" s="488">
        <f t="shared" si="29"/>
        <v>225</v>
      </c>
      <c r="I114" s="489">
        <f>J114+K114+L114</f>
        <v>144</v>
      </c>
      <c r="J114" s="55">
        <v>72</v>
      </c>
      <c r="K114" s="55">
        <v>72</v>
      </c>
      <c r="L114" s="55"/>
      <c r="M114" s="490">
        <f t="shared" si="30"/>
        <v>81</v>
      </c>
      <c r="N114" s="100"/>
      <c r="O114" s="484"/>
      <c r="P114" s="484"/>
      <c r="Q114" s="484"/>
      <c r="R114" s="484"/>
      <c r="S114" s="484"/>
      <c r="T114" s="484"/>
      <c r="U114" s="484">
        <v>8</v>
      </c>
      <c r="V114" s="491"/>
      <c r="Z114" s="7" t="s">
        <v>149</v>
      </c>
    </row>
    <row r="115" spans="1:23" s="9" customFormat="1" ht="19.5" customHeight="1" thickBot="1">
      <c r="A115" s="887" t="s">
        <v>164</v>
      </c>
      <c r="B115" s="888"/>
      <c r="C115" s="492"/>
      <c r="D115" s="493"/>
      <c r="E115" s="493"/>
      <c r="F115" s="494"/>
      <c r="G115" s="495">
        <f>SUM(G109:G114)</f>
        <v>38</v>
      </c>
      <c r="H115" s="496">
        <f aca="true" t="shared" si="31" ref="H115:U115">SUM(H109:H114)</f>
        <v>1140</v>
      </c>
      <c r="I115" s="497">
        <f t="shared" si="31"/>
        <v>501</v>
      </c>
      <c r="J115" s="497">
        <f t="shared" si="31"/>
        <v>249</v>
      </c>
      <c r="K115" s="497">
        <f>SUM(K109:K114)</f>
        <v>252</v>
      </c>
      <c r="L115" s="497"/>
      <c r="M115" s="498">
        <f t="shared" si="31"/>
        <v>639</v>
      </c>
      <c r="N115" s="294"/>
      <c r="O115" s="499"/>
      <c r="P115" s="499">
        <f t="shared" si="31"/>
        <v>4</v>
      </c>
      <c r="Q115" s="499">
        <f t="shared" si="31"/>
        <v>4</v>
      </c>
      <c r="R115" s="499">
        <f t="shared" si="31"/>
        <v>4</v>
      </c>
      <c r="S115" s="499">
        <f t="shared" si="31"/>
        <v>5</v>
      </c>
      <c r="T115" s="499">
        <f t="shared" si="31"/>
        <v>5</v>
      </c>
      <c r="U115" s="499">
        <f t="shared" si="31"/>
        <v>8</v>
      </c>
      <c r="V115" s="500"/>
      <c r="W115" s="7">
        <f>G115*30</f>
        <v>1140</v>
      </c>
    </row>
    <row r="116" spans="1:23" s="9" customFormat="1" ht="19.5" customHeight="1" thickBot="1">
      <c r="A116" s="902"/>
      <c r="B116" s="903"/>
      <c r="C116" s="903"/>
      <c r="D116" s="903"/>
      <c r="E116" s="903"/>
      <c r="F116" s="903"/>
      <c r="G116" s="903"/>
      <c r="H116" s="903"/>
      <c r="I116" s="903"/>
      <c r="J116" s="903"/>
      <c r="K116" s="903"/>
      <c r="L116" s="903"/>
      <c r="M116" s="903"/>
      <c r="N116" s="903"/>
      <c r="O116" s="903"/>
      <c r="P116" s="903"/>
      <c r="Q116" s="903"/>
      <c r="R116" s="903"/>
      <c r="S116" s="903"/>
      <c r="T116" s="903"/>
      <c r="U116" s="903"/>
      <c r="V116" s="904"/>
      <c r="W116" s="7"/>
    </row>
    <row r="117" spans="1:23" s="145" customFormat="1" ht="36" customHeight="1">
      <c r="A117" s="353" t="s">
        <v>107</v>
      </c>
      <c r="B117" s="501" t="s">
        <v>278</v>
      </c>
      <c r="C117" s="353"/>
      <c r="D117" s="94" t="s">
        <v>41</v>
      </c>
      <c r="E117" s="94"/>
      <c r="F117" s="502"/>
      <c r="G117" s="216">
        <f>$G$109</f>
        <v>4.5</v>
      </c>
      <c r="H117" s="503">
        <f>$H$109</f>
        <v>135</v>
      </c>
      <c r="I117" s="504">
        <f>$I$109</f>
        <v>60</v>
      </c>
      <c r="J117" s="504">
        <f>$J$109</f>
        <v>30</v>
      </c>
      <c r="K117" s="504">
        <f>$K$109</f>
        <v>30</v>
      </c>
      <c r="L117" s="504"/>
      <c r="M117" s="505">
        <f>$M$109</f>
        <v>75</v>
      </c>
      <c r="N117" s="221"/>
      <c r="O117" s="222"/>
      <c r="P117" s="222">
        <v>4</v>
      </c>
      <c r="Q117" s="223"/>
      <c r="R117" s="223"/>
      <c r="S117" s="223"/>
      <c r="T117" s="223"/>
      <c r="U117" s="223"/>
      <c r="V117" s="506"/>
      <c r="W117" s="137"/>
    </row>
    <row r="118" spans="1:23" s="145" customFormat="1" ht="42.75" customHeight="1">
      <c r="A118" s="104" t="s">
        <v>112</v>
      </c>
      <c r="B118" s="230" t="s">
        <v>286</v>
      </c>
      <c r="C118" s="104"/>
      <c r="D118" s="74" t="s">
        <v>41</v>
      </c>
      <c r="E118" s="74"/>
      <c r="F118" s="232"/>
      <c r="G118" s="233">
        <f>$G$109</f>
        <v>4.5</v>
      </c>
      <c r="H118" s="507">
        <f>$H$109</f>
        <v>135</v>
      </c>
      <c r="I118" s="244">
        <f>$I$109</f>
        <v>60</v>
      </c>
      <c r="J118" s="244">
        <f>$J$109</f>
        <v>30</v>
      </c>
      <c r="K118" s="244">
        <f>$K$109</f>
        <v>30</v>
      </c>
      <c r="L118" s="244"/>
      <c r="M118" s="508">
        <f>$M$109</f>
        <v>75</v>
      </c>
      <c r="N118" s="103"/>
      <c r="O118" s="77"/>
      <c r="P118" s="77">
        <v>4</v>
      </c>
      <c r="Q118" s="249"/>
      <c r="R118" s="249"/>
      <c r="S118" s="249"/>
      <c r="T118" s="249"/>
      <c r="U118" s="249"/>
      <c r="V118" s="509"/>
      <c r="W118" s="137"/>
    </row>
    <row r="119" spans="1:23" s="145" customFormat="1" ht="41.25" customHeight="1">
      <c r="A119" s="104" t="s">
        <v>172</v>
      </c>
      <c r="B119" s="436" t="s">
        <v>284</v>
      </c>
      <c r="C119" s="104"/>
      <c r="D119" s="74" t="s">
        <v>41</v>
      </c>
      <c r="E119" s="74"/>
      <c r="F119" s="232"/>
      <c r="G119" s="233">
        <f>$G$109</f>
        <v>4.5</v>
      </c>
      <c r="H119" s="507">
        <f>$H$109</f>
        <v>135</v>
      </c>
      <c r="I119" s="244">
        <f>$I$109</f>
        <v>60</v>
      </c>
      <c r="J119" s="244">
        <f>$J$109</f>
        <v>30</v>
      </c>
      <c r="K119" s="244">
        <f>$K$109</f>
        <v>30</v>
      </c>
      <c r="L119" s="244"/>
      <c r="M119" s="508">
        <f>$M$109</f>
        <v>75</v>
      </c>
      <c r="N119" s="103"/>
      <c r="O119" s="77"/>
      <c r="P119" s="77">
        <v>4</v>
      </c>
      <c r="Q119" s="249"/>
      <c r="R119" s="249"/>
      <c r="S119" s="249"/>
      <c r="T119" s="249"/>
      <c r="U119" s="249"/>
      <c r="V119" s="509"/>
      <c r="W119" s="137"/>
    </row>
    <row r="120" spans="1:23" s="145" customFormat="1" ht="37.5" customHeight="1" thickBot="1">
      <c r="A120" s="105" t="s">
        <v>173</v>
      </c>
      <c r="B120" s="510" t="s">
        <v>240</v>
      </c>
      <c r="C120" s="105"/>
      <c r="D120" s="106" t="s">
        <v>41</v>
      </c>
      <c r="E120" s="106"/>
      <c r="F120" s="511"/>
      <c r="G120" s="382">
        <f>$G$109</f>
        <v>4.5</v>
      </c>
      <c r="H120" s="512">
        <f>$H$109</f>
        <v>135</v>
      </c>
      <c r="I120" s="513">
        <f>$I$109</f>
        <v>60</v>
      </c>
      <c r="J120" s="513">
        <f>$J$109</f>
        <v>30</v>
      </c>
      <c r="K120" s="513">
        <f>$K$109</f>
        <v>30</v>
      </c>
      <c r="L120" s="513"/>
      <c r="M120" s="514">
        <f>$M$109</f>
        <v>75</v>
      </c>
      <c r="N120" s="345"/>
      <c r="O120" s="88"/>
      <c r="P120" s="88">
        <v>4</v>
      </c>
      <c r="Q120" s="515"/>
      <c r="R120" s="515"/>
      <c r="S120" s="515"/>
      <c r="T120" s="515"/>
      <c r="U120" s="515"/>
      <c r="V120" s="516"/>
      <c r="W120" s="137"/>
    </row>
    <row r="121" spans="1:40" s="8" customFormat="1" ht="60.75" customHeight="1">
      <c r="A121" s="353" t="s">
        <v>174</v>
      </c>
      <c r="B121" s="501" t="s">
        <v>279</v>
      </c>
      <c r="C121" s="517"/>
      <c r="D121" s="94" t="s">
        <v>42</v>
      </c>
      <c r="E121" s="518"/>
      <c r="F121" s="519"/>
      <c r="G121" s="520">
        <f>G$110</f>
        <v>5</v>
      </c>
      <c r="H121" s="521">
        <f aca="true" t="shared" si="32" ref="H121:M124">H$110</f>
        <v>150</v>
      </c>
      <c r="I121" s="218">
        <f t="shared" si="32"/>
        <v>72</v>
      </c>
      <c r="J121" s="218">
        <f t="shared" si="32"/>
        <v>36</v>
      </c>
      <c r="K121" s="218">
        <f t="shared" si="32"/>
        <v>36</v>
      </c>
      <c r="L121" s="218"/>
      <c r="M121" s="522">
        <f t="shared" si="32"/>
        <v>78</v>
      </c>
      <c r="N121" s="523"/>
      <c r="O121" s="218"/>
      <c r="P121" s="218"/>
      <c r="Q121" s="218">
        <f>Q110</f>
        <v>4</v>
      </c>
      <c r="R121" s="524"/>
      <c r="S121" s="219"/>
      <c r="T121" s="525"/>
      <c r="U121" s="525"/>
      <c r="V121" s="220"/>
      <c r="AB121" s="50" t="s">
        <v>158</v>
      </c>
      <c r="AC121" s="50">
        <f aca="true" t="shared" si="33" ref="AC121:AN121">COUNTIF($E56:$E57,AC$9)</f>
        <v>0</v>
      </c>
      <c r="AD121" s="50">
        <f t="shared" si="33"/>
        <v>0</v>
      </c>
      <c r="AE121" s="50">
        <f t="shared" si="33"/>
        <v>0</v>
      </c>
      <c r="AF121" s="50">
        <f t="shared" si="33"/>
        <v>0</v>
      </c>
      <c r="AG121" s="50">
        <f t="shared" si="33"/>
        <v>0</v>
      </c>
      <c r="AH121" s="50">
        <f t="shared" si="33"/>
        <v>0</v>
      </c>
      <c r="AI121" s="50">
        <f t="shared" si="33"/>
        <v>0</v>
      </c>
      <c r="AJ121" s="50">
        <f t="shared" si="33"/>
        <v>0</v>
      </c>
      <c r="AK121" s="50">
        <f t="shared" si="33"/>
        <v>0</v>
      </c>
      <c r="AL121" s="50">
        <f t="shared" si="33"/>
        <v>0</v>
      </c>
      <c r="AM121" s="50">
        <f t="shared" si="33"/>
        <v>0</v>
      </c>
      <c r="AN121" s="50">
        <f t="shared" si="33"/>
        <v>0</v>
      </c>
    </row>
    <row r="122" spans="1:22" s="8" customFormat="1" ht="48.75" customHeight="1">
      <c r="A122" s="104" t="s">
        <v>175</v>
      </c>
      <c r="B122" s="194" t="s">
        <v>287</v>
      </c>
      <c r="C122" s="231"/>
      <c r="D122" s="74" t="s">
        <v>42</v>
      </c>
      <c r="E122" s="474"/>
      <c r="F122" s="475"/>
      <c r="G122" s="266">
        <f>G$110</f>
        <v>5</v>
      </c>
      <c r="H122" s="234">
        <f t="shared" si="32"/>
        <v>150</v>
      </c>
      <c r="I122" s="78">
        <f t="shared" si="32"/>
        <v>72</v>
      </c>
      <c r="J122" s="78">
        <f t="shared" si="32"/>
        <v>36</v>
      </c>
      <c r="K122" s="78">
        <f t="shared" si="32"/>
        <v>36</v>
      </c>
      <c r="L122" s="78"/>
      <c r="M122" s="526">
        <f t="shared" si="32"/>
        <v>78</v>
      </c>
      <c r="N122" s="476"/>
      <c r="O122" s="477"/>
      <c r="P122" s="75"/>
      <c r="Q122" s="75">
        <v>4</v>
      </c>
      <c r="R122" s="75"/>
      <c r="S122" s="75"/>
      <c r="T122" s="477"/>
      <c r="U122" s="477"/>
      <c r="V122" s="76"/>
    </row>
    <row r="123" spans="1:22" s="8" customFormat="1" ht="45" customHeight="1">
      <c r="A123" s="104" t="s">
        <v>176</v>
      </c>
      <c r="B123" s="436" t="s">
        <v>283</v>
      </c>
      <c r="C123" s="231"/>
      <c r="D123" s="74" t="s">
        <v>42</v>
      </c>
      <c r="E123" s="474"/>
      <c r="F123" s="475"/>
      <c r="G123" s="266">
        <f>G$110</f>
        <v>5</v>
      </c>
      <c r="H123" s="234">
        <f t="shared" si="32"/>
        <v>150</v>
      </c>
      <c r="I123" s="78">
        <f t="shared" si="32"/>
        <v>72</v>
      </c>
      <c r="J123" s="78">
        <f t="shared" si="32"/>
        <v>36</v>
      </c>
      <c r="K123" s="78">
        <f t="shared" si="32"/>
        <v>36</v>
      </c>
      <c r="L123" s="78"/>
      <c r="M123" s="526">
        <f t="shared" si="32"/>
        <v>78</v>
      </c>
      <c r="N123" s="476"/>
      <c r="O123" s="477"/>
      <c r="P123" s="75"/>
      <c r="Q123" s="75">
        <v>4</v>
      </c>
      <c r="R123" s="75"/>
      <c r="S123" s="75"/>
      <c r="T123" s="477"/>
      <c r="U123" s="477"/>
      <c r="V123" s="76"/>
    </row>
    <row r="124" spans="1:22" s="8" customFormat="1" ht="19.5" customHeight="1" thickBot="1">
      <c r="A124" s="105" t="s">
        <v>289</v>
      </c>
      <c r="B124" s="510" t="s">
        <v>240</v>
      </c>
      <c r="C124" s="527"/>
      <c r="D124" s="106" t="s">
        <v>42</v>
      </c>
      <c r="E124" s="528"/>
      <c r="F124" s="529"/>
      <c r="G124" s="530">
        <f>G$110</f>
        <v>5</v>
      </c>
      <c r="H124" s="531">
        <f t="shared" si="32"/>
        <v>150</v>
      </c>
      <c r="I124" s="532">
        <f t="shared" si="32"/>
        <v>72</v>
      </c>
      <c r="J124" s="532">
        <f t="shared" si="32"/>
        <v>36</v>
      </c>
      <c r="K124" s="532">
        <f t="shared" si="32"/>
        <v>36</v>
      </c>
      <c r="L124" s="532"/>
      <c r="M124" s="533">
        <f t="shared" si="32"/>
        <v>78</v>
      </c>
      <c r="N124" s="534"/>
      <c r="O124" s="535"/>
      <c r="P124" s="536"/>
      <c r="Q124" s="536">
        <v>4</v>
      </c>
      <c r="R124" s="536"/>
      <c r="S124" s="536"/>
      <c r="T124" s="535"/>
      <c r="U124" s="535"/>
      <c r="V124" s="90"/>
    </row>
    <row r="125" spans="1:22" s="8" customFormat="1" ht="44.25" customHeight="1">
      <c r="A125" s="123" t="s">
        <v>177</v>
      </c>
      <c r="B125" s="537" t="s">
        <v>308</v>
      </c>
      <c r="C125" s="214"/>
      <c r="D125" s="66" t="s">
        <v>43</v>
      </c>
      <c r="E125" s="468"/>
      <c r="F125" s="469"/>
      <c r="G125" s="266">
        <f>G$111</f>
        <v>7</v>
      </c>
      <c r="H125" s="108">
        <f aca="true" t="shared" si="34" ref="H125:M128">H$111</f>
        <v>210</v>
      </c>
      <c r="I125" s="259">
        <f t="shared" si="34"/>
        <v>60</v>
      </c>
      <c r="J125" s="259">
        <f t="shared" si="34"/>
        <v>30</v>
      </c>
      <c r="K125" s="259">
        <f t="shared" si="34"/>
        <v>30</v>
      </c>
      <c r="L125" s="259"/>
      <c r="M125" s="538">
        <f t="shared" si="34"/>
        <v>150</v>
      </c>
      <c r="N125" s="470"/>
      <c r="O125" s="471"/>
      <c r="P125" s="107"/>
      <c r="Q125" s="107"/>
      <c r="R125" s="107">
        <v>4</v>
      </c>
      <c r="S125" s="107"/>
      <c r="T125" s="471"/>
      <c r="U125" s="471"/>
      <c r="V125" s="109"/>
    </row>
    <row r="126" spans="1:22" s="8" customFormat="1" ht="49.5" customHeight="1">
      <c r="A126" s="104" t="s">
        <v>178</v>
      </c>
      <c r="B126" s="539" t="s">
        <v>307</v>
      </c>
      <c r="C126" s="231"/>
      <c r="D126" s="74" t="s">
        <v>43</v>
      </c>
      <c r="E126" s="474"/>
      <c r="F126" s="475"/>
      <c r="G126" s="266">
        <f>G$111</f>
        <v>7</v>
      </c>
      <c r="H126" s="234">
        <f t="shared" si="34"/>
        <v>210</v>
      </c>
      <c r="I126" s="78">
        <f t="shared" si="34"/>
        <v>60</v>
      </c>
      <c r="J126" s="78">
        <f t="shared" si="34"/>
        <v>30</v>
      </c>
      <c r="K126" s="78">
        <f t="shared" si="34"/>
        <v>30</v>
      </c>
      <c r="L126" s="78"/>
      <c r="M126" s="526">
        <f t="shared" si="34"/>
        <v>150</v>
      </c>
      <c r="N126" s="476"/>
      <c r="O126" s="477"/>
      <c r="P126" s="75"/>
      <c r="Q126" s="75"/>
      <c r="R126" s="75">
        <v>4</v>
      </c>
      <c r="S126" s="75"/>
      <c r="T126" s="477"/>
      <c r="U126" s="477"/>
      <c r="V126" s="76"/>
    </row>
    <row r="127" spans="1:22" s="8" customFormat="1" ht="37.5">
      <c r="A127" s="104" t="s">
        <v>181</v>
      </c>
      <c r="B127" s="540" t="s">
        <v>288</v>
      </c>
      <c r="C127" s="231"/>
      <c r="D127" s="74" t="s">
        <v>43</v>
      </c>
      <c r="E127" s="474"/>
      <c r="F127" s="475"/>
      <c r="G127" s="266">
        <f>G$111</f>
        <v>7</v>
      </c>
      <c r="H127" s="234">
        <f t="shared" si="34"/>
        <v>210</v>
      </c>
      <c r="I127" s="78">
        <f t="shared" si="34"/>
        <v>60</v>
      </c>
      <c r="J127" s="78">
        <f t="shared" si="34"/>
        <v>30</v>
      </c>
      <c r="K127" s="78">
        <f t="shared" si="34"/>
        <v>30</v>
      </c>
      <c r="L127" s="78"/>
      <c r="M127" s="526">
        <f t="shared" si="34"/>
        <v>150</v>
      </c>
      <c r="N127" s="476"/>
      <c r="O127" s="477"/>
      <c r="P127" s="75"/>
      <c r="Q127" s="75"/>
      <c r="R127" s="75">
        <v>4</v>
      </c>
      <c r="S127" s="75"/>
      <c r="T127" s="477"/>
      <c r="U127" s="477"/>
      <c r="V127" s="76"/>
    </row>
    <row r="128" spans="1:22" s="8" customFormat="1" ht="21.75" customHeight="1" thickBot="1">
      <c r="A128" s="120" t="s">
        <v>182</v>
      </c>
      <c r="B128" s="541" t="s">
        <v>240</v>
      </c>
      <c r="C128" s="542"/>
      <c r="D128" s="72" t="s">
        <v>43</v>
      </c>
      <c r="E128" s="543"/>
      <c r="F128" s="544"/>
      <c r="G128" s="545">
        <f>G$111</f>
        <v>7</v>
      </c>
      <c r="H128" s="546">
        <f t="shared" si="34"/>
        <v>210</v>
      </c>
      <c r="I128" s="547">
        <f t="shared" si="34"/>
        <v>60</v>
      </c>
      <c r="J128" s="547">
        <f t="shared" si="34"/>
        <v>30</v>
      </c>
      <c r="K128" s="547">
        <f t="shared" si="34"/>
        <v>30</v>
      </c>
      <c r="L128" s="547"/>
      <c r="M128" s="548">
        <f t="shared" si="34"/>
        <v>150</v>
      </c>
      <c r="N128" s="549"/>
      <c r="O128" s="550"/>
      <c r="P128" s="551"/>
      <c r="Q128" s="551"/>
      <c r="R128" s="551">
        <v>4</v>
      </c>
      <c r="S128" s="551"/>
      <c r="T128" s="550"/>
      <c r="U128" s="550"/>
      <c r="V128" s="92"/>
    </row>
    <row r="129" spans="1:22" s="8" customFormat="1" ht="48" customHeight="1">
      <c r="A129" s="353" t="s">
        <v>183</v>
      </c>
      <c r="B129" s="501" t="s">
        <v>305</v>
      </c>
      <c r="C129" s="517"/>
      <c r="D129" s="94" t="s">
        <v>44</v>
      </c>
      <c r="E129" s="94"/>
      <c r="F129" s="552"/>
      <c r="G129" s="520">
        <f>G$112</f>
        <v>7</v>
      </c>
      <c r="H129" s="521">
        <f aca="true" t="shared" si="35" ref="H129:M132">H$112</f>
        <v>210</v>
      </c>
      <c r="I129" s="218">
        <f t="shared" si="35"/>
        <v>90</v>
      </c>
      <c r="J129" s="218">
        <f t="shared" si="35"/>
        <v>36</v>
      </c>
      <c r="K129" s="218">
        <f t="shared" si="35"/>
        <v>54</v>
      </c>
      <c r="L129" s="218"/>
      <c r="M129" s="522">
        <f t="shared" si="35"/>
        <v>120</v>
      </c>
      <c r="N129" s="221"/>
      <c r="O129" s="222"/>
      <c r="P129" s="222"/>
      <c r="Q129" s="222"/>
      <c r="R129" s="553"/>
      <c r="S129" s="95">
        <v>5</v>
      </c>
      <c r="T129" s="222"/>
      <c r="U129" s="222"/>
      <c r="V129" s="554"/>
    </row>
    <row r="130" spans="1:22" s="8" customFormat="1" ht="33.75" customHeight="1">
      <c r="A130" s="104" t="s">
        <v>185</v>
      </c>
      <c r="B130" s="539" t="s">
        <v>304</v>
      </c>
      <c r="C130" s="231"/>
      <c r="D130" s="74" t="s">
        <v>44</v>
      </c>
      <c r="E130" s="74"/>
      <c r="F130" s="324"/>
      <c r="G130" s="337">
        <f>G$112</f>
        <v>7</v>
      </c>
      <c r="H130" s="234">
        <f t="shared" si="35"/>
        <v>210</v>
      </c>
      <c r="I130" s="78">
        <f t="shared" si="35"/>
        <v>90</v>
      </c>
      <c r="J130" s="78">
        <f t="shared" si="35"/>
        <v>36</v>
      </c>
      <c r="K130" s="78">
        <f t="shared" si="35"/>
        <v>54</v>
      </c>
      <c r="L130" s="78"/>
      <c r="M130" s="526">
        <f t="shared" si="35"/>
        <v>120</v>
      </c>
      <c r="N130" s="103"/>
      <c r="O130" s="77"/>
      <c r="P130" s="77"/>
      <c r="Q130" s="77"/>
      <c r="R130" s="278"/>
      <c r="S130" s="21">
        <v>5</v>
      </c>
      <c r="T130" s="77"/>
      <c r="U130" s="77"/>
      <c r="V130" s="113"/>
    </row>
    <row r="131" spans="1:22" s="8" customFormat="1" ht="51" customHeight="1">
      <c r="A131" s="104" t="s">
        <v>290</v>
      </c>
      <c r="B131" s="622" t="s">
        <v>300</v>
      </c>
      <c r="C131" s="231"/>
      <c r="D131" s="74" t="s">
        <v>44</v>
      </c>
      <c r="E131" s="74"/>
      <c r="F131" s="324"/>
      <c r="G131" s="337">
        <f>G$112</f>
        <v>7</v>
      </c>
      <c r="H131" s="234">
        <f t="shared" si="35"/>
        <v>210</v>
      </c>
      <c r="I131" s="78">
        <f t="shared" si="35"/>
        <v>90</v>
      </c>
      <c r="J131" s="78">
        <f t="shared" si="35"/>
        <v>36</v>
      </c>
      <c r="K131" s="78">
        <f t="shared" si="35"/>
        <v>54</v>
      </c>
      <c r="L131" s="78"/>
      <c r="M131" s="526">
        <f t="shared" si="35"/>
        <v>120</v>
      </c>
      <c r="N131" s="103"/>
      <c r="O131" s="77"/>
      <c r="P131" s="77"/>
      <c r="Q131" s="77"/>
      <c r="R131" s="278"/>
      <c r="S131" s="21">
        <v>5</v>
      </c>
      <c r="T131" s="77"/>
      <c r="U131" s="77"/>
      <c r="V131" s="113"/>
    </row>
    <row r="132" spans="1:22" s="8" customFormat="1" ht="21.75" customHeight="1" thickBot="1">
      <c r="A132" s="105" t="s">
        <v>291</v>
      </c>
      <c r="B132" s="510" t="s">
        <v>240</v>
      </c>
      <c r="C132" s="527"/>
      <c r="D132" s="106" t="s">
        <v>44</v>
      </c>
      <c r="E132" s="106"/>
      <c r="F132" s="555"/>
      <c r="G132" s="556">
        <f>G$112</f>
        <v>7</v>
      </c>
      <c r="H132" s="531">
        <f t="shared" si="35"/>
        <v>210</v>
      </c>
      <c r="I132" s="532">
        <f t="shared" si="35"/>
        <v>90</v>
      </c>
      <c r="J132" s="532">
        <f t="shared" si="35"/>
        <v>36</v>
      </c>
      <c r="K132" s="532">
        <f t="shared" si="35"/>
        <v>54</v>
      </c>
      <c r="L132" s="532"/>
      <c r="M132" s="533">
        <f t="shared" si="35"/>
        <v>120</v>
      </c>
      <c r="N132" s="345"/>
      <c r="O132" s="88"/>
      <c r="P132" s="88"/>
      <c r="Q132" s="88"/>
      <c r="R132" s="557"/>
      <c r="S132" s="89">
        <v>5</v>
      </c>
      <c r="T132" s="88"/>
      <c r="U132" s="88"/>
      <c r="V132" s="558"/>
    </row>
    <row r="133" spans="1:22" s="8" customFormat="1" ht="48.75" customHeight="1">
      <c r="A133" s="353" t="s">
        <v>292</v>
      </c>
      <c r="B133" s="501" t="s">
        <v>302</v>
      </c>
      <c r="C133" s="517"/>
      <c r="D133" s="94" t="s">
        <v>45</v>
      </c>
      <c r="E133" s="94"/>
      <c r="F133" s="552"/>
      <c r="G133" s="520">
        <f>G$113</f>
        <v>7</v>
      </c>
      <c r="H133" s="521">
        <f aca="true" t="shared" si="36" ref="H133:M136">H$113</f>
        <v>210</v>
      </c>
      <c r="I133" s="218">
        <f t="shared" si="36"/>
        <v>75</v>
      </c>
      <c r="J133" s="218">
        <v>45</v>
      </c>
      <c r="K133" s="218">
        <v>30</v>
      </c>
      <c r="L133" s="218"/>
      <c r="M133" s="522">
        <f t="shared" si="36"/>
        <v>135</v>
      </c>
      <c r="N133" s="221"/>
      <c r="O133" s="222"/>
      <c r="P133" s="222"/>
      <c r="Q133" s="222"/>
      <c r="R133" s="222"/>
      <c r="S133" s="222"/>
      <c r="T133" s="222">
        <v>5</v>
      </c>
      <c r="U133" s="222"/>
      <c r="V133" s="554"/>
    </row>
    <row r="134" spans="1:22" s="8" customFormat="1" ht="30.75" customHeight="1">
      <c r="A134" s="104" t="s">
        <v>293</v>
      </c>
      <c r="B134" s="539" t="s">
        <v>301</v>
      </c>
      <c r="C134" s="231"/>
      <c r="D134" s="74" t="s">
        <v>45</v>
      </c>
      <c r="E134" s="74"/>
      <c r="F134" s="324"/>
      <c r="G134" s="337">
        <f>G$113</f>
        <v>7</v>
      </c>
      <c r="H134" s="234">
        <f t="shared" si="36"/>
        <v>210</v>
      </c>
      <c r="I134" s="78">
        <f t="shared" si="36"/>
        <v>75</v>
      </c>
      <c r="J134" s="78">
        <v>45</v>
      </c>
      <c r="K134" s="78">
        <v>30</v>
      </c>
      <c r="L134" s="78"/>
      <c r="M134" s="526">
        <f t="shared" si="36"/>
        <v>135</v>
      </c>
      <c r="N134" s="103"/>
      <c r="O134" s="77"/>
      <c r="P134" s="77"/>
      <c r="Q134" s="77"/>
      <c r="R134" s="77"/>
      <c r="S134" s="77"/>
      <c r="T134" s="77">
        <v>5</v>
      </c>
      <c r="U134" s="77"/>
      <c r="V134" s="113"/>
    </row>
    <row r="135" spans="1:22" s="8" customFormat="1" ht="40.5" customHeight="1">
      <c r="A135" s="104" t="s">
        <v>294</v>
      </c>
      <c r="B135" s="559" t="s">
        <v>315</v>
      </c>
      <c r="C135" s="231"/>
      <c r="D135" s="74" t="s">
        <v>45</v>
      </c>
      <c r="E135" s="74"/>
      <c r="F135" s="324"/>
      <c r="G135" s="337">
        <f>G$113</f>
        <v>7</v>
      </c>
      <c r="H135" s="234">
        <f t="shared" si="36"/>
        <v>210</v>
      </c>
      <c r="I135" s="78">
        <f t="shared" si="36"/>
        <v>75</v>
      </c>
      <c r="J135" s="78">
        <v>45</v>
      </c>
      <c r="K135" s="78">
        <v>30</v>
      </c>
      <c r="L135" s="78"/>
      <c r="M135" s="526">
        <f t="shared" si="36"/>
        <v>135</v>
      </c>
      <c r="N135" s="103"/>
      <c r="O135" s="77"/>
      <c r="P135" s="77"/>
      <c r="Q135" s="77"/>
      <c r="R135" s="77"/>
      <c r="S135" s="77"/>
      <c r="T135" s="77">
        <v>5</v>
      </c>
      <c r="U135" s="77"/>
      <c r="V135" s="113"/>
    </row>
    <row r="136" spans="1:22" s="8" customFormat="1" ht="21.75" customHeight="1" thickBot="1">
      <c r="A136" s="105" t="s">
        <v>295</v>
      </c>
      <c r="B136" s="510" t="s">
        <v>240</v>
      </c>
      <c r="C136" s="527"/>
      <c r="D136" s="106" t="s">
        <v>45</v>
      </c>
      <c r="E136" s="106"/>
      <c r="F136" s="555"/>
      <c r="G136" s="556">
        <f>G$113</f>
        <v>7</v>
      </c>
      <c r="H136" s="531">
        <f t="shared" si="36"/>
        <v>210</v>
      </c>
      <c r="I136" s="532">
        <f t="shared" si="36"/>
        <v>75</v>
      </c>
      <c r="J136" s="532">
        <v>45</v>
      </c>
      <c r="K136" s="532">
        <v>30</v>
      </c>
      <c r="L136" s="532"/>
      <c r="M136" s="533">
        <f t="shared" si="36"/>
        <v>135</v>
      </c>
      <c r="N136" s="345"/>
      <c r="O136" s="88"/>
      <c r="P136" s="88"/>
      <c r="Q136" s="88"/>
      <c r="R136" s="88"/>
      <c r="S136" s="88"/>
      <c r="T136" s="88">
        <v>5</v>
      </c>
      <c r="U136" s="88"/>
      <c r="V136" s="558"/>
    </row>
    <row r="137" spans="1:40" s="8" customFormat="1" ht="45" customHeight="1">
      <c r="A137" s="353" t="s">
        <v>296</v>
      </c>
      <c r="B137" s="93" t="s">
        <v>303</v>
      </c>
      <c r="C137" s="517"/>
      <c r="D137" s="560">
        <v>8</v>
      </c>
      <c r="E137" s="561"/>
      <c r="F137" s="562"/>
      <c r="G137" s="216">
        <f>G$114</f>
        <v>7.5</v>
      </c>
      <c r="H137" s="503">
        <f aca="true" t="shared" si="37" ref="H137:M140">H$114</f>
        <v>225</v>
      </c>
      <c r="I137" s="504">
        <f t="shared" si="37"/>
        <v>144</v>
      </c>
      <c r="J137" s="504">
        <f t="shared" si="37"/>
        <v>72</v>
      </c>
      <c r="K137" s="504">
        <f t="shared" si="37"/>
        <v>72</v>
      </c>
      <c r="L137" s="504"/>
      <c r="M137" s="505">
        <f t="shared" si="37"/>
        <v>81</v>
      </c>
      <c r="N137" s="563"/>
      <c r="O137" s="560"/>
      <c r="P137" s="560"/>
      <c r="Q137" s="560"/>
      <c r="R137" s="560"/>
      <c r="S137" s="560"/>
      <c r="T137" s="560"/>
      <c r="U137" s="560">
        <v>8</v>
      </c>
      <c r="V137" s="22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</row>
    <row r="138" spans="1:22" s="8" customFormat="1" ht="32.25" customHeight="1">
      <c r="A138" s="104" t="s">
        <v>297</v>
      </c>
      <c r="B138" s="65" t="s">
        <v>306</v>
      </c>
      <c r="C138" s="231"/>
      <c r="D138" s="326">
        <v>8</v>
      </c>
      <c r="E138" s="564"/>
      <c r="F138" s="565"/>
      <c r="G138" s="233">
        <f>G$114</f>
        <v>7.5</v>
      </c>
      <c r="H138" s="507">
        <f t="shared" si="37"/>
        <v>225</v>
      </c>
      <c r="I138" s="244">
        <f t="shared" si="37"/>
        <v>144</v>
      </c>
      <c r="J138" s="244">
        <f t="shared" si="37"/>
        <v>72</v>
      </c>
      <c r="K138" s="244">
        <f t="shared" si="37"/>
        <v>72</v>
      </c>
      <c r="L138" s="244"/>
      <c r="M138" s="508">
        <f t="shared" si="37"/>
        <v>81</v>
      </c>
      <c r="N138" s="99"/>
      <c r="O138" s="326"/>
      <c r="P138" s="326"/>
      <c r="Q138" s="326"/>
      <c r="R138" s="326"/>
      <c r="S138" s="326"/>
      <c r="T138" s="326"/>
      <c r="U138" s="326">
        <v>8</v>
      </c>
      <c r="V138" s="76"/>
    </row>
    <row r="139" spans="1:22" s="8" customFormat="1" ht="43.5" customHeight="1">
      <c r="A139" s="104" t="s">
        <v>298</v>
      </c>
      <c r="B139" s="540" t="s">
        <v>282</v>
      </c>
      <c r="C139" s="231"/>
      <c r="D139" s="326">
        <v>8</v>
      </c>
      <c r="E139" s="564"/>
      <c r="F139" s="565"/>
      <c r="G139" s="233">
        <f>G$114</f>
        <v>7.5</v>
      </c>
      <c r="H139" s="507">
        <f t="shared" si="37"/>
        <v>225</v>
      </c>
      <c r="I139" s="244">
        <f t="shared" si="37"/>
        <v>144</v>
      </c>
      <c r="J139" s="244">
        <f t="shared" si="37"/>
        <v>72</v>
      </c>
      <c r="K139" s="244">
        <f t="shared" si="37"/>
        <v>72</v>
      </c>
      <c r="L139" s="244"/>
      <c r="M139" s="508">
        <f t="shared" si="37"/>
        <v>81</v>
      </c>
      <c r="N139" s="99"/>
      <c r="O139" s="326"/>
      <c r="P139" s="326"/>
      <c r="Q139" s="326"/>
      <c r="R139" s="326"/>
      <c r="S139" s="326"/>
      <c r="T139" s="326"/>
      <c r="U139" s="326">
        <v>8</v>
      </c>
      <c r="V139" s="76"/>
    </row>
    <row r="140" spans="1:22" s="7" customFormat="1" ht="21" customHeight="1" thickBot="1">
      <c r="A140" s="105" t="s">
        <v>299</v>
      </c>
      <c r="B140" s="510" t="s">
        <v>240</v>
      </c>
      <c r="C140" s="527"/>
      <c r="D140" s="566">
        <v>8</v>
      </c>
      <c r="E140" s="567"/>
      <c r="F140" s="568"/>
      <c r="G140" s="382">
        <f>G$114</f>
        <v>7.5</v>
      </c>
      <c r="H140" s="512">
        <f t="shared" si="37"/>
        <v>225</v>
      </c>
      <c r="I140" s="513">
        <f t="shared" si="37"/>
        <v>144</v>
      </c>
      <c r="J140" s="513">
        <f t="shared" si="37"/>
        <v>72</v>
      </c>
      <c r="K140" s="513">
        <f t="shared" si="37"/>
        <v>72</v>
      </c>
      <c r="L140" s="513"/>
      <c r="M140" s="514">
        <f t="shared" si="37"/>
        <v>81</v>
      </c>
      <c r="N140" s="101"/>
      <c r="O140" s="566"/>
      <c r="P140" s="566"/>
      <c r="Q140" s="566"/>
      <c r="R140" s="566"/>
      <c r="S140" s="566"/>
      <c r="T140" s="566"/>
      <c r="U140" s="566">
        <v>8</v>
      </c>
      <c r="V140" s="90"/>
    </row>
    <row r="141" spans="1:23" s="8" customFormat="1" ht="20.25" customHeight="1" thickBot="1">
      <c r="A141" s="856" t="s">
        <v>334</v>
      </c>
      <c r="B141" s="857"/>
      <c r="C141" s="614"/>
      <c r="D141" s="569"/>
      <c r="E141" s="569"/>
      <c r="F141" s="570"/>
      <c r="G141" s="571">
        <f aca="true" t="shared" si="38" ref="G141:U141">G115+G75</f>
        <v>60</v>
      </c>
      <c r="H141" s="572">
        <f t="shared" si="38"/>
        <v>1800</v>
      </c>
      <c r="I141" s="573">
        <f t="shared" si="38"/>
        <v>734</v>
      </c>
      <c r="J141" s="573">
        <f t="shared" si="38"/>
        <v>388</v>
      </c>
      <c r="K141" s="573">
        <f t="shared" si="38"/>
        <v>252</v>
      </c>
      <c r="L141" s="573">
        <f t="shared" si="38"/>
        <v>94</v>
      </c>
      <c r="M141" s="573">
        <f t="shared" si="38"/>
        <v>1066</v>
      </c>
      <c r="N141" s="574"/>
      <c r="O141" s="573"/>
      <c r="P141" s="573">
        <f t="shared" si="38"/>
        <v>9</v>
      </c>
      <c r="Q141" s="573">
        <f t="shared" si="38"/>
        <v>6</v>
      </c>
      <c r="R141" s="573">
        <f t="shared" si="38"/>
        <v>6</v>
      </c>
      <c r="S141" s="573">
        <f t="shared" si="38"/>
        <v>7</v>
      </c>
      <c r="T141" s="573">
        <f t="shared" si="38"/>
        <v>7</v>
      </c>
      <c r="U141" s="573">
        <f t="shared" si="38"/>
        <v>10</v>
      </c>
      <c r="V141" s="575"/>
      <c r="W141" s="7">
        <f>G141*30</f>
        <v>1800</v>
      </c>
    </row>
    <row r="142" spans="1:22" s="141" customFormat="1" ht="19.5" thickBot="1">
      <c r="A142" s="889" t="s">
        <v>215</v>
      </c>
      <c r="B142" s="890"/>
      <c r="C142" s="890"/>
      <c r="D142" s="890"/>
      <c r="E142" s="890"/>
      <c r="F142" s="890"/>
      <c r="G142" s="890"/>
      <c r="H142" s="890"/>
      <c r="I142" s="890"/>
      <c r="J142" s="890"/>
      <c r="K142" s="890"/>
      <c r="L142" s="890"/>
      <c r="M142" s="890"/>
      <c r="N142" s="890"/>
      <c r="O142" s="890"/>
      <c r="P142" s="890"/>
      <c r="Q142" s="890"/>
      <c r="R142" s="890"/>
      <c r="S142" s="890"/>
      <c r="T142" s="890"/>
      <c r="U142" s="890"/>
      <c r="V142" s="891"/>
    </row>
    <row r="143" spans="1:22" s="8" customFormat="1" ht="30" customHeight="1" thickBot="1">
      <c r="A143" s="897" t="s">
        <v>66</v>
      </c>
      <c r="B143" s="898"/>
      <c r="C143" s="610"/>
      <c r="D143" s="493"/>
      <c r="E143" s="493"/>
      <c r="F143" s="494"/>
      <c r="G143" s="293">
        <f aca="true" t="shared" si="39" ref="G143:U143">G141+G55+G32+G64</f>
        <v>240</v>
      </c>
      <c r="H143" s="576">
        <f t="shared" si="39"/>
        <v>7200</v>
      </c>
      <c r="I143" s="576">
        <f t="shared" si="39"/>
        <v>3257</v>
      </c>
      <c r="J143" s="576">
        <f t="shared" si="39"/>
        <v>1608</v>
      </c>
      <c r="K143" s="576">
        <f t="shared" si="39"/>
        <v>1101</v>
      </c>
      <c r="L143" s="576">
        <f t="shared" si="39"/>
        <v>548</v>
      </c>
      <c r="M143" s="576">
        <f t="shared" si="39"/>
        <v>3223</v>
      </c>
      <c r="N143" s="576">
        <f t="shared" si="39"/>
        <v>26</v>
      </c>
      <c r="O143" s="577">
        <f t="shared" si="39"/>
        <v>25</v>
      </c>
      <c r="P143" s="577">
        <f t="shared" si="39"/>
        <v>26</v>
      </c>
      <c r="Q143" s="577">
        <f t="shared" si="39"/>
        <v>23.5</v>
      </c>
      <c r="R143" s="577">
        <f t="shared" si="39"/>
        <v>24</v>
      </c>
      <c r="S143" s="577">
        <f t="shared" si="39"/>
        <v>26</v>
      </c>
      <c r="T143" s="577">
        <f t="shared" si="39"/>
        <v>26</v>
      </c>
      <c r="U143" s="577">
        <f t="shared" si="39"/>
        <v>24</v>
      </c>
      <c r="V143" s="578"/>
    </row>
    <row r="144" spans="1:22" s="146" customFormat="1" ht="19.5" customHeight="1" thickBot="1">
      <c r="A144" s="966"/>
      <c r="B144" s="966"/>
      <c r="C144" s="966"/>
      <c r="D144" s="966"/>
      <c r="E144" s="966"/>
      <c r="F144" s="966"/>
      <c r="G144" s="916"/>
      <c r="H144" s="892" t="s">
        <v>2</v>
      </c>
      <c r="I144" s="893"/>
      <c r="J144" s="893"/>
      <c r="K144" s="893"/>
      <c r="L144" s="893"/>
      <c r="M144" s="894"/>
      <c r="N144" s="965" t="s">
        <v>60</v>
      </c>
      <c r="O144" s="859"/>
      <c r="P144" s="858" t="s">
        <v>61</v>
      </c>
      <c r="Q144" s="859"/>
      <c r="R144" s="858" t="s">
        <v>62</v>
      </c>
      <c r="S144" s="859"/>
      <c r="T144" s="858" t="s">
        <v>63</v>
      </c>
      <c r="U144" s="860"/>
      <c r="V144" s="861"/>
    </row>
    <row r="145" spans="1:40" s="8" customFormat="1" ht="19.5" customHeight="1">
      <c r="A145" s="966"/>
      <c r="B145" s="966"/>
      <c r="C145" s="966"/>
      <c r="D145" s="966"/>
      <c r="E145" s="966"/>
      <c r="F145" s="966"/>
      <c r="G145" s="916"/>
      <c r="H145" s="883" t="s">
        <v>55</v>
      </c>
      <c r="I145" s="884"/>
      <c r="J145" s="884"/>
      <c r="K145" s="884"/>
      <c r="L145" s="884"/>
      <c r="M145" s="885"/>
      <c r="N145" s="579">
        <f aca="true" t="shared" si="40" ref="N145:U145">N143</f>
        <v>26</v>
      </c>
      <c r="O145" s="580">
        <f t="shared" si="40"/>
        <v>25</v>
      </c>
      <c r="P145" s="580">
        <f t="shared" si="40"/>
        <v>26</v>
      </c>
      <c r="Q145" s="580">
        <f t="shared" si="40"/>
        <v>23.5</v>
      </c>
      <c r="R145" s="580">
        <f t="shared" si="40"/>
        <v>24</v>
      </c>
      <c r="S145" s="580">
        <f t="shared" si="40"/>
        <v>26</v>
      </c>
      <c r="T145" s="580">
        <f t="shared" si="40"/>
        <v>26</v>
      </c>
      <c r="U145" s="580">
        <f t="shared" si="40"/>
        <v>24</v>
      </c>
      <c r="V145" s="581"/>
      <c r="AB145" s="117"/>
      <c r="AC145" s="854" t="s">
        <v>32</v>
      </c>
      <c r="AD145" s="854"/>
      <c r="AE145" s="854"/>
      <c r="AF145" s="854" t="s">
        <v>33</v>
      </c>
      <c r="AG145" s="854"/>
      <c r="AH145" s="854"/>
      <c r="AI145" s="854" t="s">
        <v>34</v>
      </c>
      <c r="AJ145" s="854"/>
      <c r="AK145" s="854"/>
      <c r="AL145" s="854" t="s">
        <v>35</v>
      </c>
      <c r="AM145" s="854"/>
      <c r="AN145" s="854"/>
    </row>
    <row r="146" spans="1:40" s="8" customFormat="1" ht="19.5" customHeight="1">
      <c r="A146" s="204"/>
      <c r="B146" s="582"/>
      <c r="C146" s="582"/>
      <c r="D146" s="582"/>
      <c r="E146" s="582"/>
      <c r="F146" s="582"/>
      <c r="G146" s="583"/>
      <c r="H146" s="974" t="s">
        <v>56</v>
      </c>
      <c r="I146" s="975"/>
      <c r="J146" s="975"/>
      <c r="K146" s="975"/>
      <c r="L146" s="975"/>
      <c r="M146" s="976"/>
      <c r="N146" s="47">
        <v>4</v>
      </c>
      <c r="O146" s="21">
        <v>4</v>
      </c>
      <c r="P146" s="21">
        <v>3</v>
      </c>
      <c r="Q146" s="21">
        <v>3</v>
      </c>
      <c r="R146" s="21">
        <v>3</v>
      </c>
      <c r="S146" s="21">
        <v>3</v>
      </c>
      <c r="T146" s="21">
        <v>3</v>
      </c>
      <c r="U146" s="21">
        <v>3</v>
      </c>
      <c r="V146" s="76"/>
      <c r="AB146" s="117"/>
      <c r="AC146" s="17">
        <v>1</v>
      </c>
      <c r="AD146" s="17" t="s">
        <v>138</v>
      </c>
      <c r="AE146" s="17" t="s">
        <v>139</v>
      </c>
      <c r="AF146" s="17">
        <v>3</v>
      </c>
      <c r="AG146" s="17" t="s">
        <v>140</v>
      </c>
      <c r="AH146" s="17" t="s">
        <v>141</v>
      </c>
      <c r="AI146" s="17">
        <v>5</v>
      </c>
      <c r="AJ146" s="17" t="s">
        <v>142</v>
      </c>
      <c r="AK146" s="17" t="s">
        <v>143</v>
      </c>
      <c r="AL146" s="17">
        <v>7</v>
      </c>
      <c r="AM146" s="17" t="s">
        <v>144</v>
      </c>
      <c r="AN146" s="17" t="s">
        <v>145</v>
      </c>
    </row>
    <row r="147" spans="1:40" s="8" customFormat="1" ht="19.5" customHeight="1">
      <c r="A147" s="584" t="s">
        <v>57</v>
      </c>
      <c r="B147" s="582"/>
      <c r="C147" s="582"/>
      <c r="D147" s="582"/>
      <c r="E147" s="582"/>
      <c r="F147" s="582"/>
      <c r="G147" s="585"/>
      <c r="H147" s="909" t="s">
        <v>58</v>
      </c>
      <c r="I147" s="910"/>
      <c r="J147" s="910"/>
      <c r="K147" s="910"/>
      <c r="L147" s="910"/>
      <c r="M147" s="911"/>
      <c r="N147" s="47">
        <v>3</v>
      </c>
      <c r="O147" s="21">
        <v>4</v>
      </c>
      <c r="P147" s="21">
        <v>4</v>
      </c>
      <c r="Q147" s="21">
        <v>3</v>
      </c>
      <c r="R147" s="21">
        <v>3</v>
      </c>
      <c r="S147" s="21">
        <v>3</v>
      </c>
      <c r="T147" s="21">
        <v>3</v>
      </c>
      <c r="U147" s="21">
        <v>3</v>
      </c>
      <c r="V147" s="586"/>
      <c r="AB147" s="117"/>
      <c r="AC147" s="117"/>
      <c r="AD147" s="117"/>
      <c r="AE147" s="117"/>
      <c r="AF147" s="117"/>
      <c r="AG147" s="117"/>
      <c r="AH147" s="117"/>
      <c r="AI147" s="117"/>
      <c r="AJ147" s="117"/>
      <c r="AK147" s="117"/>
      <c r="AL147" s="117"/>
      <c r="AM147" s="117"/>
      <c r="AN147" s="117"/>
    </row>
    <row r="148" spans="1:40" s="8" customFormat="1" ht="19.5" customHeight="1" thickBot="1">
      <c r="A148" s="584"/>
      <c r="B148" s="582"/>
      <c r="C148" s="582"/>
      <c r="D148" s="582"/>
      <c r="E148" s="582"/>
      <c r="F148" s="582"/>
      <c r="G148" s="585"/>
      <c r="H148" s="968" t="s">
        <v>59</v>
      </c>
      <c r="I148" s="969"/>
      <c r="J148" s="969"/>
      <c r="K148" s="969"/>
      <c r="L148" s="969"/>
      <c r="M148" s="970"/>
      <c r="N148" s="587"/>
      <c r="O148" s="588"/>
      <c r="P148" s="588"/>
      <c r="Q148" s="588">
        <v>1</v>
      </c>
      <c r="R148" s="589"/>
      <c r="S148" s="588">
        <v>1</v>
      </c>
      <c r="T148" s="590">
        <v>1</v>
      </c>
      <c r="U148" s="590">
        <v>1</v>
      </c>
      <c r="V148" s="591" t="s">
        <v>65</v>
      </c>
      <c r="W148" s="130" t="s">
        <v>151</v>
      </c>
      <c r="X148" s="50"/>
      <c r="Y148" s="50"/>
      <c r="Z148" s="50"/>
      <c r="AB148" s="117" t="s">
        <v>156</v>
      </c>
      <c r="AC148" s="117" t="e">
        <f>AC15+AC19+#REF!+AC72+#REF!+#REF!+#REF!</f>
        <v>#REF!</v>
      </c>
      <c r="AD148" s="117" t="e">
        <f>AD15+AD19+#REF!+AD72+#REF!+#REF!+#REF!</f>
        <v>#REF!</v>
      </c>
      <c r="AE148" s="117" t="e">
        <f>AE15+AE19+#REF!+AE72+#REF!+#REF!+#REF!</f>
        <v>#REF!</v>
      </c>
      <c r="AF148" s="117" t="e">
        <f>AF15+AF19+#REF!+AF72+#REF!+#REF!+#REF!</f>
        <v>#REF!</v>
      </c>
      <c r="AG148" s="117" t="e">
        <f>AG15+AG19+#REF!+AG72+#REF!+#REF!+#REF!</f>
        <v>#REF!</v>
      </c>
      <c r="AH148" s="117" t="e">
        <f>AH15+AH19+#REF!+AH72+#REF!+#REF!+#REF!</f>
        <v>#REF!</v>
      </c>
      <c r="AI148" s="117" t="e">
        <f>AI15+AI19+#REF!+AI72+#REF!+#REF!+#REF!</f>
        <v>#REF!</v>
      </c>
      <c r="AJ148" s="117" t="e">
        <f>AJ15+AJ19+#REF!+AJ72+#REF!+#REF!+#REF!</f>
        <v>#REF!</v>
      </c>
      <c r="AK148" s="117" t="e">
        <f>AK15+AK19+#REF!+AK72+#REF!+#REF!+#REF!</f>
        <v>#REF!</v>
      </c>
      <c r="AL148" s="117" t="e">
        <f>AL15+AL19+#REF!+AL72+#REF!+#REF!+#REF!</f>
        <v>#REF!</v>
      </c>
      <c r="AM148" s="117" t="e">
        <f>AM15+AM19+#REF!+AM72+#REF!+#REF!+#REF!</f>
        <v>#REF!</v>
      </c>
      <c r="AN148" s="117" t="e">
        <f>AN15+AN19+#REF!+AN72+#REF!+#REF!+#REF!</f>
        <v>#REF!</v>
      </c>
    </row>
    <row r="149" spans="1:40" s="8" customFormat="1" ht="19.5" customHeight="1" thickBot="1">
      <c r="A149" s="592"/>
      <c r="B149" s="593"/>
      <c r="C149" s="615"/>
      <c r="D149" s="615"/>
      <c r="E149" s="615"/>
      <c r="F149" s="593"/>
      <c r="G149" s="594"/>
      <c r="H149" s="971" t="s">
        <v>160</v>
      </c>
      <c r="I149" s="972"/>
      <c r="J149" s="972"/>
      <c r="K149" s="972"/>
      <c r="L149" s="972"/>
      <c r="M149" s="973"/>
      <c r="N149" s="595">
        <v>1</v>
      </c>
      <c r="O149" s="596">
        <v>2</v>
      </c>
      <c r="P149" s="596">
        <v>3</v>
      </c>
      <c r="Q149" s="596">
        <v>4</v>
      </c>
      <c r="R149" s="596">
        <v>5</v>
      </c>
      <c r="S149" s="596">
        <v>6</v>
      </c>
      <c r="T149" s="596">
        <v>7</v>
      </c>
      <c r="U149" s="596">
        <v>8</v>
      </c>
      <c r="V149" s="597"/>
      <c r="W149" s="130" t="s">
        <v>152</v>
      </c>
      <c r="X149" s="50" t="s">
        <v>153</v>
      </c>
      <c r="Y149" s="50" t="s">
        <v>154</v>
      </c>
      <c r="Z149" s="50" t="s">
        <v>155</v>
      </c>
      <c r="AB149" s="117" t="s">
        <v>157</v>
      </c>
      <c r="AC149" s="117" t="e">
        <f>AC16+#REF!+#REF!+#REF!+#REF!+#REF!+#REF!</f>
        <v>#REF!</v>
      </c>
      <c r="AD149" s="117" t="e">
        <f>AD16+#REF!+#REF!+#REF!+#REF!+#REF!+#REF!</f>
        <v>#REF!</v>
      </c>
      <c r="AE149" s="117" t="e">
        <f>AE16+#REF!+#REF!+#REF!+#REF!+#REF!+#REF!+1</f>
        <v>#REF!</v>
      </c>
      <c r="AF149" s="117" t="e">
        <f>AF16+#REF!+#REF!+#REF!+#REF!+#REF!+#REF!</f>
        <v>#REF!</v>
      </c>
      <c r="AG149" s="117" t="e">
        <f>AG16+#REF!+#REF!+#REF!+#REF!+#REF!+#REF!</f>
        <v>#REF!</v>
      </c>
      <c r="AH149" s="117" t="e">
        <f>AH16+#REF!+#REF!+#REF!+#REF!+#REF!+#REF!</f>
        <v>#REF!</v>
      </c>
      <c r="AI149" s="117" t="e">
        <f>AI16+#REF!+#REF!+#REF!+#REF!+#REF!+#REF!</f>
        <v>#REF!</v>
      </c>
      <c r="AJ149" s="117" t="e">
        <f>AJ16+#REF!+#REF!+#REF!+#REF!+#REF!+#REF!</f>
        <v>#REF!</v>
      </c>
      <c r="AK149" s="117" t="e">
        <f>AK16+#REF!+#REF!+#REF!+#REF!+#REF!+#REF!+1</f>
        <v>#REF!</v>
      </c>
      <c r="AL149" s="117" t="e">
        <f>AL16+#REF!+#REF!+#REF!+#REF!+#REF!+#REF!</f>
        <v>#REF!</v>
      </c>
      <c r="AM149" s="117" t="e">
        <f>AM16+#REF!+#REF!+#REF!+#REF!+#REF!+#REF!</f>
        <v>#REF!</v>
      </c>
      <c r="AN149" s="117" t="e">
        <f>AN16+#REF!+#REF!+#REF!+#REF!+#REF!+#REF!+1</f>
        <v>#REF!</v>
      </c>
    </row>
    <row r="150" spans="1:40" s="8" customFormat="1" ht="18" customHeight="1" thickBot="1">
      <c r="A150" s="977"/>
      <c r="B150" s="977"/>
      <c r="C150" s="977"/>
      <c r="D150" s="977"/>
      <c r="E150" s="977"/>
      <c r="F150" s="977"/>
      <c r="G150" s="977"/>
      <c r="H150" s="615"/>
      <c r="I150" s="615"/>
      <c r="J150" s="615"/>
      <c r="K150" s="615"/>
      <c r="L150" s="615"/>
      <c r="M150" s="615"/>
      <c r="N150" s="981">
        <f>G11+G12+G13+G14+G16+G17+G18+G19+G21+G22+G23+G27+G29+G34+G57</f>
        <v>60</v>
      </c>
      <c r="O150" s="900"/>
      <c r="P150" s="899">
        <f>G26+G30+G31+G35+G36+G37+G38+G39+G68+G69+G70+G109+G110+G58</f>
        <v>60</v>
      </c>
      <c r="Q150" s="900"/>
      <c r="R150" s="899">
        <f>G24+G40+G41+G42+G43+G44+G45+G46+G59+G71+G72+G111+G112</f>
        <v>60</v>
      </c>
      <c r="S150" s="900"/>
      <c r="T150" s="899">
        <f>G25+G47+G48+G49+G50+G51+G52+G53+G54+G60+G63+G73+G74+G113+G114</f>
        <v>60</v>
      </c>
      <c r="U150" s="900"/>
      <c r="V150" s="901"/>
      <c r="W150" s="130"/>
      <c r="X150" s="50"/>
      <c r="Y150" s="50"/>
      <c r="Z150" s="50"/>
      <c r="AB150" s="117" t="s">
        <v>158</v>
      </c>
      <c r="AC150" s="117" t="e">
        <f>AC17+AC20+#REF!+AC75+#REF!+#REF!+#REF!</f>
        <v>#REF!</v>
      </c>
      <c r="AD150" s="117" t="e">
        <f>AD17+AD20+#REF!+AD75+#REF!+#REF!+#REF!</f>
        <v>#REF!</v>
      </c>
      <c r="AE150" s="117" t="e">
        <f>AE17+AE20+#REF!+AE75+#REF!+#REF!+#REF!</f>
        <v>#REF!</v>
      </c>
      <c r="AF150" s="117" t="e">
        <f>AF17+AF20+#REF!+AF75+#REF!+#REF!+#REF!</f>
        <v>#REF!</v>
      </c>
      <c r="AG150" s="117" t="e">
        <f>AG17+AG20+#REF!+AG75+#REF!+#REF!+#REF!</f>
        <v>#REF!</v>
      </c>
      <c r="AH150" s="117" t="e">
        <f>AH17+AH20+#REF!+AH75+#REF!+#REF!+#REF!</f>
        <v>#REF!</v>
      </c>
      <c r="AI150" s="117" t="e">
        <f>AI17+AI20+#REF!+AI75+#REF!+#REF!+#REF!</f>
        <v>#REF!</v>
      </c>
      <c r="AJ150" s="117" t="e">
        <f>AJ17+AJ20+#REF!+AJ75+#REF!+#REF!+#REF!</f>
        <v>#REF!</v>
      </c>
      <c r="AK150" s="117" t="e">
        <f>AK17+AK20+#REF!+AK75+#REF!+#REF!+#REF!</f>
        <v>#REF!</v>
      </c>
      <c r="AL150" s="117" t="e">
        <f>AL17+AL20+#REF!+AL75+#REF!+#REF!+#REF!</f>
        <v>#REF!</v>
      </c>
      <c r="AM150" s="117" t="e">
        <f>AM17+AM20+#REF!+AM75+#REF!+#REF!+#REF!</f>
        <v>#REF!</v>
      </c>
      <c r="AN150" s="117" t="e">
        <f>AN17+AN20+#REF!+AN75+#REF!+#REF!+#REF!</f>
        <v>#REF!</v>
      </c>
    </row>
    <row r="151" spans="1:40" s="8" customFormat="1" ht="29.25" customHeight="1" thickBot="1">
      <c r="A151" s="978"/>
      <c r="B151" s="979"/>
      <c r="C151" s="979"/>
      <c r="D151" s="979"/>
      <c r="E151" s="979"/>
      <c r="F151" s="979"/>
      <c r="G151" s="979"/>
      <c r="H151" s="979"/>
      <c r="I151" s="979"/>
      <c r="J151" s="979"/>
      <c r="K151" s="979"/>
      <c r="L151" s="979"/>
      <c r="M151" s="979"/>
      <c r="N151" s="979"/>
      <c r="O151" s="979"/>
      <c r="P151" s="979"/>
      <c r="Q151" s="979"/>
      <c r="R151" s="979"/>
      <c r="S151" s="979"/>
      <c r="T151" s="979"/>
      <c r="U151" s="979"/>
      <c r="V151" s="980"/>
      <c r="W151" s="130"/>
      <c r="X151" s="50"/>
      <c r="Y151" s="50"/>
      <c r="Z151" s="50"/>
      <c r="AB151" s="117"/>
      <c r="AC151" s="117"/>
      <c r="AD151" s="117"/>
      <c r="AE151" s="117"/>
      <c r="AF151" s="117"/>
      <c r="AG151" s="117"/>
      <c r="AH151" s="117"/>
      <c r="AI151" s="117"/>
      <c r="AJ151" s="117"/>
      <c r="AK151" s="117"/>
      <c r="AL151" s="117"/>
      <c r="AM151" s="117"/>
      <c r="AN151" s="117"/>
    </row>
    <row r="152" spans="1:40" s="7" customFormat="1" ht="19.5" customHeight="1">
      <c r="A152" s="607" t="s">
        <v>22</v>
      </c>
      <c r="B152" s="623" t="s">
        <v>38</v>
      </c>
      <c r="C152" s="624"/>
      <c r="D152" s="625"/>
      <c r="E152" s="626"/>
      <c r="F152" s="627"/>
      <c r="G152" s="628">
        <f>G153+G154</f>
        <v>13.5</v>
      </c>
      <c r="H152" s="629">
        <f aca="true" t="shared" si="41" ref="H152:M152">H153+H154</f>
        <v>405</v>
      </c>
      <c r="I152" s="630">
        <f t="shared" si="41"/>
        <v>264</v>
      </c>
      <c r="J152" s="630">
        <f t="shared" si="41"/>
        <v>4</v>
      </c>
      <c r="K152" s="630"/>
      <c r="L152" s="630">
        <f t="shared" si="41"/>
        <v>260</v>
      </c>
      <c r="M152" s="631">
        <f t="shared" si="41"/>
        <v>141</v>
      </c>
      <c r="N152" s="85"/>
      <c r="O152" s="632"/>
      <c r="P152" s="86"/>
      <c r="Q152" s="633"/>
      <c r="R152" s="632"/>
      <c r="S152" s="684"/>
      <c r="T152" s="85"/>
      <c r="U152" s="632"/>
      <c r="V152" s="86"/>
      <c r="W152" s="603"/>
      <c r="X152" s="602"/>
      <c r="Y152" s="117"/>
      <c r="Z152" s="117"/>
      <c r="AB152" s="117"/>
      <c r="AC152" s="117"/>
      <c r="AD152" s="117"/>
      <c r="AE152" s="117"/>
      <c r="AF152" s="117"/>
      <c r="AG152" s="117"/>
      <c r="AH152" s="117"/>
      <c r="AI152" s="117"/>
      <c r="AJ152" s="117"/>
      <c r="AK152" s="117"/>
      <c r="AL152" s="117"/>
      <c r="AM152" s="117"/>
      <c r="AN152" s="117"/>
    </row>
    <row r="153" spans="1:40" s="7" customFormat="1" ht="19.5" customHeight="1">
      <c r="A153" s="608" t="s">
        <v>236</v>
      </c>
      <c r="B153" s="634" t="s">
        <v>38</v>
      </c>
      <c r="C153" s="635"/>
      <c r="D153" s="636" t="s">
        <v>237</v>
      </c>
      <c r="E153" s="637"/>
      <c r="F153" s="638"/>
      <c r="G153" s="148">
        <v>6.5</v>
      </c>
      <c r="H153" s="639">
        <f>G153*30</f>
        <v>195</v>
      </c>
      <c r="I153" s="640">
        <f>J153+K153+L153</f>
        <v>132</v>
      </c>
      <c r="J153" s="121">
        <v>4</v>
      </c>
      <c r="K153" s="121"/>
      <c r="L153" s="121">
        <v>128</v>
      </c>
      <c r="M153" s="641">
        <f>H153-I153</f>
        <v>63</v>
      </c>
      <c r="N153" s="642">
        <v>4</v>
      </c>
      <c r="O153" s="643">
        <v>4</v>
      </c>
      <c r="P153" s="644">
        <v>4</v>
      </c>
      <c r="Q153" s="645"/>
      <c r="R153" s="643"/>
      <c r="S153" s="685"/>
      <c r="T153" s="686"/>
      <c r="U153" s="687"/>
      <c r="V153" s="688"/>
      <c r="W153" s="598"/>
      <c r="X153" s="599"/>
      <c r="Y153" s="117"/>
      <c r="Z153" s="117"/>
      <c r="AB153" s="117"/>
      <c r="AC153" s="117"/>
      <c r="AD153" s="117"/>
      <c r="AE153" s="117"/>
      <c r="AF153" s="117"/>
      <c r="AG153" s="117"/>
      <c r="AH153" s="117"/>
      <c r="AI153" s="117"/>
      <c r="AJ153" s="117"/>
      <c r="AK153" s="117"/>
      <c r="AL153" s="117"/>
      <c r="AM153" s="117"/>
      <c r="AN153" s="117"/>
    </row>
    <row r="154" spans="1:40" s="7" customFormat="1" ht="25.5" customHeight="1">
      <c r="A154" s="608" t="s">
        <v>238</v>
      </c>
      <c r="B154" s="634" t="s">
        <v>38</v>
      </c>
      <c r="C154" s="635"/>
      <c r="D154" s="646" t="s">
        <v>239</v>
      </c>
      <c r="E154" s="637"/>
      <c r="F154" s="638"/>
      <c r="G154" s="185">
        <v>7</v>
      </c>
      <c r="H154" s="647">
        <f>G154*30</f>
        <v>210</v>
      </c>
      <c r="I154" s="642">
        <f>J154+K154+L154</f>
        <v>132</v>
      </c>
      <c r="J154" s="16"/>
      <c r="K154" s="16"/>
      <c r="L154" s="16">
        <v>132</v>
      </c>
      <c r="M154" s="648">
        <f>H154-I154</f>
        <v>78</v>
      </c>
      <c r="N154" s="642"/>
      <c r="O154" s="643"/>
      <c r="P154" s="644"/>
      <c r="Q154" s="645">
        <v>4</v>
      </c>
      <c r="R154" s="643">
        <v>4</v>
      </c>
      <c r="S154" s="685">
        <v>4</v>
      </c>
      <c r="T154" s="686"/>
      <c r="U154" s="687"/>
      <c r="V154" s="688"/>
      <c r="W154" s="598"/>
      <c r="X154" s="599"/>
      <c r="Y154" s="117"/>
      <c r="Z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7"/>
      <c r="AL154" s="117"/>
      <c r="AM154" s="117"/>
      <c r="AN154" s="117"/>
    </row>
    <row r="155" spans="1:40" s="7" customFormat="1" ht="32.25" customHeight="1" thickBot="1">
      <c r="A155" s="609" t="s">
        <v>193</v>
      </c>
      <c r="B155" s="649" t="s">
        <v>38</v>
      </c>
      <c r="C155" s="650"/>
      <c r="D155" s="651" t="s">
        <v>325</v>
      </c>
      <c r="E155" s="652"/>
      <c r="F155" s="653"/>
      <c r="G155" s="654"/>
      <c r="H155" s="655"/>
      <c r="I155" s="656"/>
      <c r="J155" s="43"/>
      <c r="K155" s="43"/>
      <c r="L155" s="43"/>
      <c r="M155" s="657">
        <f>H155-I155</f>
        <v>0</v>
      </c>
      <c r="N155" s="658"/>
      <c r="O155" s="659"/>
      <c r="P155" s="660"/>
      <c r="Q155" s="661"/>
      <c r="R155" s="659"/>
      <c r="S155" s="689"/>
      <c r="T155" s="690" t="s">
        <v>39</v>
      </c>
      <c r="U155" s="691" t="s">
        <v>39</v>
      </c>
      <c r="V155" s="692" t="s">
        <v>39</v>
      </c>
      <c r="W155" s="604" t="s">
        <v>39</v>
      </c>
      <c r="X155" s="600"/>
      <c r="Y155" s="117"/>
      <c r="Z155" s="117"/>
      <c r="AB155" s="117"/>
      <c r="AC155" s="117"/>
      <c r="AD155" s="117"/>
      <c r="AE155" s="117"/>
      <c r="AF155" s="117"/>
      <c r="AG155" s="117"/>
      <c r="AH155" s="117"/>
      <c r="AI155" s="117"/>
      <c r="AJ155" s="117"/>
      <c r="AK155" s="117"/>
      <c r="AL155" s="117"/>
      <c r="AM155" s="117"/>
      <c r="AN155" s="117"/>
    </row>
    <row r="156" spans="1:40" s="7" customFormat="1" ht="38.25" customHeight="1">
      <c r="A156" s="607" t="s">
        <v>322</v>
      </c>
      <c r="B156" s="662" t="s">
        <v>323</v>
      </c>
      <c r="C156" s="624"/>
      <c r="D156" s="626"/>
      <c r="E156" s="626"/>
      <c r="F156" s="663"/>
      <c r="G156" s="184">
        <f>SUM(G157:G160)</f>
        <v>18</v>
      </c>
      <c r="H156" s="664">
        <f aca="true" t="shared" si="42" ref="H156:M156">SUM(H157:H160)</f>
        <v>540</v>
      </c>
      <c r="I156" s="665">
        <f t="shared" si="42"/>
        <v>294</v>
      </c>
      <c r="J156" s="665">
        <f t="shared" si="42"/>
        <v>0</v>
      </c>
      <c r="K156" s="665">
        <f t="shared" si="42"/>
        <v>0</v>
      </c>
      <c r="L156" s="665">
        <f t="shared" si="42"/>
        <v>294</v>
      </c>
      <c r="M156" s="666">
        <f t="shared" si="42"/>
        <v>246</v>
      </c>
      <c r="N156" s="667"/>
      <c r="O156" s="668"/>
      <c r="P156" s="669"/>
      <c r="Q156" s="670"/>
      <c r="R156" s="668"/>
      <c r="S156" s="693"/>
      <c r="T156" s="694"/>
      <c r="U156" s="695"/>
      <c r="V156" s="696"/>
      <c r="W156" s="606"/>
      <c r="X156" s="601"/>
      <c r="Y156" s="117"/>
      <c r="Z156" s="117"/>
      <c r="AB156" s="117"/>
      <c r="AC156" s="117"/>
      <c r="AD156" s="117"/>
      <c r="AE156" s="117"/>
      <c r="AF156" s="117"/>
      <c r="AG156" s="117"/>
      <c r="AH156" s="117"/>
      <c r="AI156" s="117"/>
      <c r="AJ156" s="117"/>
      <c r="AK156" s="117"/>
      <c r="AL156" s="117"/>
      <c r="AM156" s="117"/>
      <c r="AN156" s="117"/>
    </row>
    <row r="157" spans="1:40" s="7" customFormat="1" ht="32.25" customHeight="1">
      <c r="A157" s="608" t="s">
        <v>327</v>
      </c>
      <c r="B157" s="671" t="s">
        <v>324</v>
      </c>
      <c r="C157" s="672">
        <v>2</v>
      </c>
      <c r="D157" s="673" t="s">
        <v>22</v>
      </c>
      <c r="E157" s="674"/>
      <c r="F157" s="675"/>
      <c r="G157" s="143">
        <v>6</v>
      </c>
      <c r="H157" s="138">
        <f>G157*30</f>
        <v>180</v>
      </c>
      <c r="I157" s="640">
        <f>J157+K157+L157</f>
        <v>99</v>
      </c>
      <c r="J157" s="16"/>
      <c r="K157" s="16"/>
      <c r="L157" s="16">
        <v>99</v>
      </c>
      <c r="M157" s="648">
        <f>H157-I157</f>
        <v>81</v>
      </c>
      <c r="N157" s="642">
        <v>3</v>
      </c>
      <c r="O157" s="676">
        <v>3</v>
      </c>
      <c r="P157" s="644">
        <v>3</v>
      </c>
      <c r="Q157" s="645"/>
      <c r="R157" s="676"/>
      <c r="S157" s="685"/>
      <c r="T157" s="697"/>
      <c r="U157" s="15"/>
      <c r="V157" s="60"/>
      <c r="W157" s="606"/>
      <c r="X157" s="601"/>
      <c r="Y157" s="117"/>
      <c r="Z157" s="117"/>
      <c r="AB157" s="117"/>
      <c r="AC157" s="117"/>
      <c r="AD157" s="117"/>
      <c r="AE157" s="117"/>
      <c r="AF157" s="117"/>
      <c r="AG157" s="117"/>
      <c r="AH157" s="117"/>
      <c r="AI157" s="117"/>
      <c r="AJ157" s="117"/>
      <c r="AK157" s="117"/>
      <c r="AL157" s="117"/>
      <c r="AM157" s="117"/>
      <c r="AN157" s="117"/>
    </row>
    <row r="158" spans="1:40" s="7" customFormat="1" ht="32.25" customHeight="1">
      <c r="A158" s="608" t="s">
        <v>328</v>
      </c>
      <c r="B158" s="671" t="s">
        <v>324</v>
      </c>
      <c r="C158" s="672">
        <v>4</v>
      </c>
      <c r="D158" s="673" t="s">
        <v>41</v>
      </c>
      <c r="E158" s="674"/>
      <c r="F158" s="675"/>
      <c r="G158" s="143">
        <v>6</v>
      </c>
      <c r="H158" s="138">
        <f>G158*30</f>
        <v>180</v>
      </c>
      <c r="I158" s="640">
        <f>J158+K158+L158</f>
        <v>99</v>
      </c>
      <c r="J158" s="16"/>
      <c r="K158" s="16"/>
      <c r="L158" s="16">
        <v>99</v>
      </c>
      <c r="M158" s="648">
        <f>H158-I158</f>
        <v>81</v>
      </c>
      <c r="N158" s="642"/>
      <c r="O158" s="676"/>
      <c r="P158" s="644"/>
      <c r="Q158" s="645">
        <v>3</v>
      </c>
      <c r="R158" s="676">
        <v>3</v>
      </c>
      <c r="S158" s="685">
        <v>3</v>
      </c>
      <c r="T158" s="697"/>
      <c r="U158" s="15"/>
      <c r="V158" s="60"/>
      <c r="W158" s="606"/>
      <c r="X158" s="601"/>
      <c r="Y158" s="117"/>
      <c r="Z158" s="117"/>
      <c r="AB158" s="117"/>
      <c r="AC158" s="117"/>
      <c r="AD158" s="117"/>
      <c r="AE158" s="117"/>
      <c r="AF158" s="117"/>
      <c r="AG158" s="117"/>
      <c r="AH158" s="117"/>
      <c r="AI158" s="117"/>
      <c r="AJ158" s="117"/>
      <c r="AK158" s="117"/>
      <c r="AL158" s="117"/>
      <c r="AM158" s="117"/>
      <c r="AN158" s="117"/>
    </row>
    <row r="159" spans="1:40" s="7" customFormat="1" ht="32.25" customHeight="1">
      <c r="A159" s="608" t="s">
        <v>329</v>
      </c>
      <c r="B159" s="671" t="s">
        <v>324</v>
      </c>
      <c r="C159" s="672">
        <v>6</v>
      </c>
      <c r="D159" s="673" t="s">
        <v>43</v>
      </c>
      <c r="E159" s="674"/>
      <c r="F159" s="675"/>
      <c r="G159" s="143">
        <v>4</v>
      </c>
      <c r="H159" s="138">
        <f>G159*30</f>
        <v>120</v>
      </c>
      <c r="I159" s="640">
        <f>J159+K159+L159</f>
        <v>66</v>
      </c>
      <c r="J159" s="16"/>
      <c r="K159" s="16"/>
      <c r="L159" s="16">
        <v>66</v>
      </c>
      <c r="M159" s="648">
        <f>H159-I159</f>
        <v>54</v>
      </c>
      <c r="N159" s="642"/>
      <c r="O159" s="676"/>
      <c r="P159" s="644"/>
      <c r="Q159" s="645"/>
      <c r="R159" s="676"/>
      <c r="S159" s="685"/>
      <c r="T159" s="697">
        <v>2</v>
      </c>
      <c r="U159" s="15">
        <v>2</v>
      </c>
      <c r="V159" s="60">
        <v>2</v>
      </c>
      <c r="W159" s="606"/>
      <c r="X159" s="601"/>
      <c r="Y159" s="117"/>
      <c r="Z159" s="117"/>
      <c r="AB159" s="117"/>
      <c r="AC159" s="117"/>
      <c r="AD159" s="117"/>
      <c r="AE159" s="117"/>
      <c r="AF159" s="117"/>
      <c r="AG159" s="117"/>
      <c r="AH159" s="117"/>
      <c r="AI159" s="117"/>
      <c r="AJ159" s="117"/>
      <c r="AK159" s="117"/>
      <c r="AL159" s="117"/>
      <c r="AM159" s="117"/>
      <c r="AN159" s="117"/>
    </row>
    <row r="160" spans="1:40" s="7" customFormat="1" ht="32.25" customHeight="1" thickBot="1">
      <c r="A160" s="609" t="s">
        <v>330</v>
      </c>
      <c r="B160" s="677" t="s">
        <v>324</v>
      </c>
      <c r="C160" s="678">
        <v>7</v>
      </c>
      <c r="D160" s="679"/>
      <c r="E160" s="680"/>
      <c r="F160" s="681"/>
      <c r="G160" s="144">
        <v>2</v>
      </c>
      <c r="H160" s="118">
        <f>G160*30</f>
        <v>60</v>
      </c>
      <c r="I160" s="682">
        <f>J160+K160+L160</f>
        <v>30</v>
      </c>
      <c r="J160" s="43"/>
      <c r="K160" s="43"/>
      <c r="L160" s="43">
        <v>30</v>
      </c>
      <c r="M160" s="657">
        <f>H160-I160</f>
        <v>30</v>
      </c>
      <c r="N160" s="658"/>
      <c r="O160" s="683"/>
      <c r="P160" s="660"/>
      <c r="Q160" s="661"/>
      <c r="R160" s="683"/>
      <c r="S160" s="689"/>
      <c r="T160" s="690"/>
      <c r="U160" s="102"/>
      <c r="V160" s="692"/>
      <c r="W160" s="606">
        <v>2</v>
      </c>
      <c r="X160" s="601"/>
      <c r="Y160" s="117"/>
      <c r="Z160" s="117"/>
      <c r="AB160" s="117"/>
      <c r="AC160" s="117"/>
      <c r="AD160" s="117"/>
      <c r="AE160" s="117"/>
      <c r="AF160" s="117"/>
      <c r="AG160" s="117"/>
      <c r="AH160" s="117"/>
      <c r="AI160" s="117"/>
      <c r="AJ160" s="117"/>
      <c r="AK160" s="117"/>
      <c r="AL160" s="117"/>
      <c r="AM160" s="117"/>
      <c r="AN160" s="117"/>
    </row>
    <row r="161" spans="1:40" s="7" customFormat="1" ht="32.25" customHeight="1">
      <c r="A161" s="205"/>
      <c r="B161" s="206"/>
      <c r="C161" s="207"/>
      <c r="D161" s="208"/>
      <c r="E161" s="209"/>
      <c r="F161" s="209"/>
      <c r="G161" s="210"/>
      <c r="H161" s="209"/>
      <c r="I161" s="209"/>
      <c r="J161" s="209"/>
      <c r="K161" s="209"/>
      <c r="L161" s="209"/>
      <c r="M161" s="209"/>
      <c r="N161" s="211"/>
      <c r="O161" s="212"/>
      <c r="P161" s="211"/>
      <c r="Q161" s="212"/>
      <c r="R161" s="211"/>
      <c r="S161" s="211"/>
      <c r="T161" s="211"/>
      <c r="U161" s="212"/>
      <c r="V161" s="212"/>
      <c r="W161" s="142"/>
      <c r="X161" s="117"/>
      <c r="Y161" s="117"/>
      <c r="Z161" s="117"/>
      <c r="AB161" s="117"/>
      <c r="AC161" s="117"/>
      <c r="AD161" s="117"/>
      <c r="AE161" s="117"/>
      <c r="AF161" s="117"/>
      <c r="AG161" s="117"/>
      <c r="AH161" s="117"/>
      <c r="AI161" s="117"/>
      <c r="AJ161" s="117"/>
      <c r="AK161" s="117"/>
      <c r="AL161" s="117"/>
      <c r="AM161" s="117"/>
      <c r="AN161" s="117"/>
    </row>
    <row r="162" spans="1:40" s="7" customFormat="1" ht="18.75">
      <c r="A162" s="958" t="s">
        <v>326</v>
      </c>
      <c r="B162" s="958"/>
      <c r="C162" s="207"/>
      <c r="D162" s="959"/>
      <c r="E162" s="959"/>
      <c r="F162" s="960"/>
      <c r="G162" s="960"/>
      <c r="H162" s="605"/>
      <c r="I162" s="961" t="s">
        <v>262</v>
      </c>
      <c r="J162" s="962"/>
      <c r="K162" s="962"/>
      <c r="L162" s="209"/>
      <c r="M162" s="209"/>
      <c r="N162" s="211"/>
      <c r="O162" s="212"/>
      <c r="P162" s="211"/>
      <c r="Q162" s="212"/>
      <c r="R162" s="211"/>
      <c r="S162" s="211"/>
      <c r="T162" s="211"/>
      <c r="U162" s="212"/>
      <c r="V162" s="212"/>
      <c r="W162" s="142"/>
      <c r="X162" s="117"/>
      <c r="Y162" s="117"/>
      <c r="Z162" s="117"/>
      <c r="AB162" s="117"/>
      <c r="AC162" s="117"/>
      <c r="AD162" s="117"/>
      <c r="AE162" s="117"/>
      <c r="AF162" s="117"/>
      <c r="AG162" s="117"/>
      <c r="AH162" s="117"/>
      <c r="AI162" s="117"/>
      <c r="AJ162" s="117"/>
      <c r="AK162" s="117"/>
      <c r="AL162" s="117"/>
      <c r="AM162" s="117"/>
      <c r="AN162" s="117"/>
    </row>
    <row r="163" spans="1:40" s="8" customFormat="1" ht="20.2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61"/>
      <c r="O163" s="129"/>
      <c r="P163" s="61"/>
      <c r="Q163" s="129"/>
      <c r="R163" s="61"/>
      <c r="S163" s="129"/>
      <c r="T163" s="61"/>
      <c r="U163" s="129"/>
      <c r="V163" s="129"/>
      <c r="W163" s="50"/>
      <c r="X163" s="50"/>
      <c r="Y163" s="50"/>
      <c r="Z163" s="50"/>
      <c r="AB163" s="126"/>
      <c r="AC163" s="127"/>
      <c r="AD163" s="127"/>
      <c r="AE163" s="127"/>
      <c r="AF163" s="127"/>
      <c r="AG163" s="127"/>
      <c r="AH163" s="127"/>
      <c r="AI163" s="127"/>
      <c r="AJ163" s="127"/>
      <c r="AK163" s="127"/>
      <c r="AL163" s="127"/>
      <c r="AM163" s="127"/>
      <c r="AN163" s="127"/>
    </row>
    <row r="164" spans="1:40" s="8" customFormat="1" ht="18" customHeight="1">
      <c r="A164" s="42"/>
      <c r="B164" s="605" t="s">
        <v>261</v>
      </c>
      <c r="C164" s="605"/>
      <c r="D164" s="959"/>
      <c r="E164" s="959"/>
      <c r="F164" s="960"/>
      <c r="G164" s="960"/>
      <c r="H164" s="605"/>
      <c r="I164" s="961" t="s">
        <v>262</v>
      </c>
      <c r="J164" s="962"/>
      <c r="K164" s="962"/>
      <c r="L164" s="10"/>
      <c r="M164" s="10"/>
      <c r="N164" s="137"/>
      <c r="O164" s="137"/>
      <c r="P164" s="137"/>
      <c r="Q164" s="137"/>
      <c r="R164" s="137"/>
      <c r="S164" s="137"/>
      <c r="T164" s="137"/>
      <c r="U164" s="137"/>
      <c r="V164" s="41"/>
      <c r="W164" s="128">
        <f>SUMIF(W15:W149,"а",$G15:$G149)</f>
        <v>3</v>
      </c>
      <c r="X164" s="128">
        <f>SUMIF(X15:X149,"а",$G15:$G149)</f>
        <v>13.5</v>
      </c>
      <c r="Y164" s="128">
        <f>SUMIF(Y15:Y149,"а",$G15:$G149)-3</f>
        <v>11.5</v>
      </c>
      <c r="Z164" s="128">
        <f>SUMIF(Z15:Z149,"а",$G15:$G149)-0.85</f>
        <v>43.15</v>
      </c>
      <c r="AB164" s="126" t="s">
        <v>159</v>
      </c>
      <c r="AC164" s="127" t="e">
        <f>#REF!+AC21+AC35+AC81+AC113+#REF!+#REF!</f>
        <v>#REF!</v>
      </c>
      <c r="AD164" s="127" t="e">
        <f>#REF!+AD21+AD35+AD81+AD113+#REF!+#REF!</f>
        <v>#REF!</v>
      </c>
      <c r="AE164" s="127" t="e">
        <f>#REF!+AE21+AE35+AE81+AE113+#REF!+#REF!</f>
        <v>#REF!</v>
      </c>
      <c r="AF164" s="127" t="e">
        <f>#REF!+AF21+AF35+AF81+AF113+#REF!+#REF!</f>
        <v>#REF!</v>
      </c>
      <c r="AG164" s="127" t="e">
        <f>#REF!+AG21+AG35+AG81+AG113+#REF!+#REF!</f>
        <v>#REF!</v>
      </c>
      <c r="AH164" s="127" t="e">
        <f>#REF!+AH21+AH35+AH81+AH113+#REF!+#REF!</f>
        <v>#REF!</v>
      </c>
      <c r="AI164" s="127" t="e">
        <f>#REF!+AI21+AI35+AI81+AI113+#REF!+#REF!</f>
        <v>#REF!</v>
      </c>
      <c r="AJ164" s="127" t="e">
        <f>#REF!+AJ21+AJ35+AJ81+AJ113+#REF!+#REF!</f>
        <v>#REF!</v>
      </c>
      <c r="AK164" s="127" t="e">
        <f>#REF!+AK21+AK35+AK81+AK113+#REF!+#REF!</f>
        <v>#REF!</v>
      </c>
      <c r="AL164" s="127" t="e">
        <f>#REF!+AL21+AL35+AL81+AL113+#REF!+#REF!</f>
        <v>#REF!</v>
      </c>
      <c r="AM164" s="127" t="e">
        <f>#REF!+AM21+AM35+AM81+AM113+#REF!+#REF!</f>
        <v>#REF!</v>
      </c>
      <c r="AN164" s="127" t="e">
        <f>#REF!+AN21+AN35+AN81+AN113+#REF!+#REF!</f>
        <v>#REF!</v>
      </c>
    </row>
    <row r="165" spans="1:22" s="8" customFormat="1" ht="18" customHeight="1">
      <c r="A165" s="42"/>
      <c r="B165" s="605"/>
      <c r="C165" s="605"/>
      <c r="D165" s="605"/>
      <c r="E165" s="605"/>
      <c r="F165" s="605"/>
      <c r="G165" s="605"/>
      <c r="H165" s="605"/>
      <c r="I165" s="605"/>
      <c r="J165" s="605"/>
      <c r="K165" s="605"/>
      <c r="L165" s="10"/>
      <c r="M165" s="10"/>
      <c r="N165" s="41"/>
      <c r="O165" s="41"/>
      <c r="P165" s="41"/>
      <c r="Q165" s="41"/>
      <c r="R165" s="41"/>
      <c r="S165" s="125"/>
      <c r="T165" s="41"/>
      <c r="U165" s="125"/>
      <c r="V165" s="41"/>
    </row>
    <row r="166" spans="1:22" s="8" customFormat="1" ht="18" customHeight="1">
      <c r="A166" s="42"/>
      <c r="B166" s="605" t="s">
        <v>80</v>
      </c>
      <c r="C166" s="605"/>
      <c r="D166" s="959"/>
      <c r="E166" s="959"/>
      <c r="F166" s="960"/>
      <c r="G166" s="960"/>
      <c r="H166" s="605"/>
      <c r="I166" s="961" t="s">
        <v>81</v>
      </c>
      <c r="J166" s="967"/>
      <c r="K166" s="967"/>
      <c r="L166" s="10"/>
      <c r="M166" s="10"/>
      <c r="N166" s="41"/>
      <c r="O166" s="41"/>
      <c r="P166" s="41"/>
      <c r="Q166" s="41"/>
      <c r="R166" s="41"/>
      <c r="S166" s="41"/>
      <c r="T166" s="41"/>
      <c r="U166" s="41"/>
      <c r="V166" s="41"/>
    </row>
    <row r="167" spans="1:22" s="8" customFormat="1" ht="12.75" customHeight="1">
      <c r="A167" s="11"/>
      <c r="B167" s="11"/>
      <c r="C167" s="12"/>
      <c r="D167" s="12"/>
      <c r="E167" s="12"/>
      <c r="F167" s="12"/>
      <c r="G167" s="13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3"/>
      <c r="V167" s="14"/>
    </row>
    <row r="168" ht="21.75" customHeight="1">
      <c r="Z168" s="5">
        <f>G61+G63</f>
        <v>24</v>
      </c>
    </row>
    <row r="169" spans="3:26" ht="18.75">
      <c r="C169" s="18"/>
      <c r="D169" s="61"/>
      <c r="E169" s="62"/>
      <c r="F169" s="18"/>
      <c r="G169" s="61"/>
      <c r="Y169" s="5" t="s">
        <v>150</v>
      </c>
      <c r="Z169" s="5">
        <f>Z168-0.65-0.2</f>
        <v>23.150000000000002</v>
      </c>
    </row>
    <row r="170" spans="3:7" ht="18.75">
      <c r="C170" s="18"/>
      <c r="D170" s="62"/>
      <c r="E170" s="62"/>
      <c r="F170" s="18"/>
      <c r="G170" s="61"/>
    </row>
    <row r="171" spans="1:42" ht="18.75">
      <c r="A171" s="18"/>
      <c r="B171" s="62"/>
      <c r="C171" s="62"/>
      <c r="D171" s="18"/>
      <c r="E171" s="61"/>
      <c r="G171" s="7"/>
      <c r="H171" s="7"/>
      <c r="K171" s="41"/>
      <c r="M171" s="7"/>
      <c r="U171" s="5"/>
      <c r="V171" s="5"/>
      <c r="AP171" s="183"/>
    </row>
    <row r="172" spans="1:42" ht="18.75">
      <c r="A172" s="18"/>
      <c r="B172" s="49"/>
      <c r="C172" s="187"/>
      <c r="D172" s="187"/>
      <c r="E172" s="62"/>
      <c r="G172" s="7"/>
      <c r="H172" s="7"/>
      <c r="K172" s="41"/>
      <c r="M172" s="7"/>
      <c r="U172" s="5"/>
      <c r="V172" s="5"/>
      <c r="AP172" s="183"/>
    </row>
    <row r="173" spans="1:42" ht="18.75">
      <c r="A173" s="18"/>
      <c r="B173" s="49"/>
      <c r="C173" s="187"/>
      <c r="D173" s="187"/>
      <c r="E173" s="61"/>
      <c r="G173" s="7"/>
      <c r="H173" s="7"/>
      <c r="K173" s="41"/>
      <c r="M173" s="7"/>
      <c r="U173" s="5"/>
      <c r="V173" s="5"/>
      <c r="AP173" s="183"/>
    </row>
    <row r="174" spans="1:42" ht="18.75">
      <c r="A174" s="18"/>
      <c r="B174" s="49"/>
      <c r="C174" s="187"/>
      <c r="D174" s="187"/>
      <c r="E174" s="62"/>
      <c r="G174" s="7"/>
      <c r="H174" s="7"/>
      <c r="K174" s="41"/>
      <c r="M174" s="7"/>
      <c r="U174" s="5"/>
      <c r="V174" s="5"/>
      <c r="AP174" s="183"/>
    </row>
    <row r="175" spans="1:42" ht="18.75">
      <c r="A175" s="18"/>
      <c r="B175" s="49"/>
      <c r="C175" s="187"/>
      <c r="D175" s="187"/>
      <c r="E175" s="62"/>
      <c r="G175" s="7"/>
      <c r="H175" s="7"/>
      <c r="K175" s="41"/>
      <c r="M175" s="7"/>
      <c r="U175" s="5"/>
      <c r="V175" s="5"/>
      <c r="AP175" s="183"/>
    </row>
    <row r="176" spans="1:42" ht="18.75">
      <c r="A176" s="18"/>
      <c r="B176" s="49"/>
      <c r="C176" s="187"/>
      <c r="D176" s="188"/>
      <c r="E176" s="62"/>
      <c r="G176" s="7"/>
      <c r="H176" s="7"/>
      <c r="K176" s="41"/>
      <c r="M176" s="7"/>
      <c r="U176" s="5"/>
      <c r="V176" s="5"/>
      <c r="AP176" s="183"/>
    </row>
    <row r="177" spans="1:42" ht="18.75">
      <c r="A177" s="18"/>
      <c r="B177" s="49"/>
      <c r="C177" s="187"/>
      <c r="D177" s="187"/>
      <c r="E177" s="61"/>
      <c r="G177" s="7"/>
      <c r="H177" s="7"/>
      <c r="K177" s="41"/>
      <c r="M177" s="7"/>
      <c r="U177" s="5"/>
      <c r="V177" s="5"/>
      <c r="AP177" s="183"/>
    </row>
    <row r="178" spans="1:42" ht="18.75">
      <c r="A178" s="18"/>
      <c r="B178" s="49"/>
      <c r="C178" s="187"/>
      <c r="D178" s="187"/>
      <c r="E178" s="62"/>
      <c r="G178" s="7"/>
      <c r="H178" s="7"/>
      <c r="K178" s="41"/>
      <c r="M178" s="7"/>
      <c r="U178" s="5"/>
      <c r="V178" s="5"/>
      <c r="AP178" s="183"/>
    </row>
    <row r="179" spans="2:7" ht="18.75">
      <c r="B179" s="49"/>
      <c r="C179" s="187"/>
      <c r="D179" s="188"/>
      <c r="E179" s="62"/>
      <c r="F179" s="18"/>
      <c r="G179" s="62"/>
    </row>
    <row r="180" spans="2:7" ht="18.75">
      <c r="B180" s="49"/>
      <c r="C180" s="186"/>
      <c r="D180" s="186"/>
      <c r="E180" s="62"/>
      <c r="F180" s="18"/>
      <c r="G180" s="62"/>
    </row>
    <row r="181" spans="2:7" ht="18.75">
      <c r="B181" s="49"/>
      <c r="C181" s="187"/>
      <c r="D181" s="187"/>
      <c r="E181" s="62"/>
      <c r="F181" s="18"/>
      <c r="G181" s="62"/>
    </row>
    <row r="182" spans="2:4" ht="18.75">
      <c r="B182" s="49"/>
      <c r="C182" s="187"/>
      <c r="D182" s="187"/>
    </row>
    <row r="183" spans="2:4" ht="18.75">
      <c r="B183" s="49"/>
      <c r="C183" s="186"/>
      <c r="D183" s="187"/>
    </row>
  </sheetData>
  <sheetProtection/>
  <mergeCells count="103">
    <mergeCell ref="A32:B32"/>
    <mergeCell ref="A9:V9"/>
    <mergeCell ref="A2:A7"/>
    <mergeCell ref="G2:G7"/>
    <mergeCell ref="H3:H7"/>
    <mergeCell ref="D4:D7"/>
    <mergeCell ref="N2:V2"/>
    <mergeCell ref="N3:O4"/>
    <mergeCell ref="C2:F3"/>
    <mergeCell ref="A10:V10"/>
    <mergeCell ref="D166:G166"/>
    <mergeCell ref="I166:K166"/>
    <mergeCell ref="H148:M148"/>
    <mergeCell ref="H149:M149"/>
    <mergeCell ref="H146:M146"/>
    <mergeCell ref="A150:G150"/>
    <mergeCell ref="D164:G164"/>
    <mergeCell ref="I164:K164"/>
    <mergeCell ref="A151:V151"/>
    <mergeCell ref="N150:O150"/>
    <mergeCell ref="P150:Q150"/>
    <mergeCell ref="A162:B162"/>
    <mergeCell ref="D162:G162"/>
    <mergeCell ref="I162:K162"/>
    <mergeCell ref="R150:S150"/>
    <mergeCell ref="A55:B55"/>
    <mergeCell ref="N144:O144"/>
    <mergeCell ref="P144:Q144"/>
    <mergeCell ref="A111:B111"/>
    <mergeCell ref="A144:F145"/>
    <mergeCell ref="A62:V62"/>
    <mergeCell ref="I64:M64"/>
    <mergeCell ref="A70:B70"/>
    <mergeCell ref="A71:B71"/>
    <mergeCell ref="A72:B72"/>
    <mergeCell ref="F5:F7"/>
    <mergeCell ref="A56:V56"/>
    <mergeCell ref="A69:B69"/>
    <mergeCell ref="J5:J7"/>
    <mergeCell ref="K5:K7"/>
    <mergeCell ref="L5:L7"/>
    <mergeCell ref="I3:L3"/>
    <mergeCell ref="C4:C7"/>
    <mergeCell ref="B2:B7"/>
    <mergeCell ref="R3:S4"/>
    <mergeCell ref="T3:V4"/>
    <mergeCell ref="A1:V1"/>
    <mergeCell ref="M3:M7"/>
    <mergeCell ref="N6:V6"/>
    <mergeCell ref="H2:M2"/>
    <mergeCell ref="E5:E7"/>
    <mergeCell ref="A33:V33"/>
    <mergeCell ref="P3:Q4"/>
    <mergeCell ref="E4:F4"/>
    <mergeCell ref="J4:L4"/>
    <mergeCell ref="I4:I7"/>
    <mergeCell ref="T150:V150"/>
    <mergeCell ref="A116:V116"/>
    <mergeCell ref="A112:B112"/>
    <mergeCell ref="A75:B75"/>
    <mergeCell ref="AF70:AH70"/>
    <mergeCell ref="AC70:AE70"/>
    <mergeCell ref="H147:M147"/>
    <mergeCell ref="A114:B114"/>
    <mergeCell ref="A109:B109"/>
    <mergeCell ref="G144:G145"/>
    <mergeCell ref="A108:V108"/>
    <mergeCell ref="H145:M145"/>
    <mergeCell ref="A113:B113"/>
    <mergeCell ref="A115:B115"/>
    <mergeCell ref="A142:V142"/>
    <mergeCell ref="A73:B73"/>
    <mergeCell ref="H144:M144"/>
    <mergeCell ref="A110:B110"/>
    <mergeCell ref="A143:B143"/>
    <mergeCell ref="AI7:AK8"/>
    <mergeCell ref="AL7:AN8"/>
    <mergeCell ref="AC14:AE14"/>
    <mergeCell ref="AF14:AH14"/>
    <mergeCell ref="AI14:AK14"/>
    <mergeCell ref="AL14:AN14"/>
    <mergeCell ref="AF7:AH8"/>
    <mergeCell ref="AC7:AE8"/>
    <mergeCell ref="AL49:AN49"/>
    <mergeCell ref="AF49:AH49"/>
    <mergeCell ref="AC49:AE49"/>
    <mergeCell ref="A74:B74"/>
    <mergeCell ref="H63:M63"/>
    <mergeCell ref="A68:B68"/>
    <mergeCell ref="A64:B64"/>
    <mergeCell ref="A66:V66"/>
    <mergeCell ref="A67:V67"/>
    <mergeCell ref="A65:B65"/>
    <mergeCell ref="AI49:AK49"/>
    <mergeCell ref="AL70:AN70"/>
    <mergeCell ref="AC145:AE145"/>
    <mergeCell ref="AF145:AH145"/>
    <mergeCell ref="A141:B141"/>
    <mergeCell ref="AL145:AN145"/>
    <mergeCell ref="R144:S144"/>
    <mergeCell ref="T144:V144"/>
    <mergeCell ref="AI145:AK145"/>
    <mergeCell ref="AI70:AK70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65" r:id="rId1"/>
  <rowBreaks count="2" manualBreakCount="2">
    <brk id="89" max="41" man="1"/>
    <brk id="132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Андрей</cp:lastModifiedBy>
  <cp:lastPrinted>2020-03-11T13:03:21Z</cp:lastPrinted>
  <dcterms:created xsi:type="dcterms:W3CDTF">2012-01-24T19:18:26Z</dcterms:created>
  <dcterms:modified xsi:type="dcterms:W3CDTF">2021-11-03T06:38:22Z</dcterms:modified>
  <cp:category/>
  <cp:version/>
  <cp:contentType/>
  <cp:contentStatus/>
</cp:coreProperties>
</file>